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MARZO\"/>
    </mc:Choice>
  </mc:AlternateContent>
  <bookViews>
    <workbookView xWindow="-120" yWindow="-120" windowWidth="21840" windowHeight="13140" tabRatio="772" activeTab="1"/>
  </bookViews>
  <sheets>
    <sheet name="Admon y comite" sheetId="9" r:id="rId1"/>
    <sheet name="Servicios y honorarios " sheetId="10" r:id="rId2"/>
  </sheets>
  <definedNames>
    <definedName name="_xlnm.Print_Area" localSheetId="0">'Admon y comite'!$A$1:$U$25</definedName>
    <definedName name="_xlnm.Print_Area" localSheetId="1">'Servicios y honorarios '!$A$1:$J$25</definedName>
    <definedName name="_xlnm.Print_Titles" localSheetId="1">'Servicios y honorarios '!$14:$15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9" l="1"/>
  <c r="G19" i="9"/>
  <c r="H24" i="10"/>
  <c r="J24" i="10" s="1"/>
  <c r="F25" i="10" l="1"/>
  <c r="H25" i="10"/>
  <c r="J25" i="10" s="1"/>
  <c r="H23" i="10"/>
  <c r="H22" i="10"/>
  <c r="J22" i="10" s="1"/>
  <c r="H21" i="10"/>
  <c r="H20" i="10"/>
  <c r="J20" i="10" s="1"/>
  <c r="H19" i="10"/>
  <c r="H18" i="10"/>
  <c r="J18" i="10" s="1"/>
  <c r="H17" i="10"/>
  <c r="J23" i="10"/>
  <c r="J21" i="10"/>
  <c r="J19" i="10"/>
  <c r="J17" i="10"/>
  <c r="P18" i="9" l="1"/>
  <c r="T18" i="9" s="1"/>
  <c r="O18" i="9"/>
  <c r="U18" i="9" l="1"/>
  <c r="H17" i="9" l="1"/>
  <c r="R16" i="9"/>
  <c r="P16" i="9"/>
  <c r="H16" i="9"/>
  <c r="R17" i="9" l="1"/>
  <c r="Q17" i="9"/>
  <c r="T16" i="9"/>
  <c r="O16" i="9"/>
  <c r="U16" i="9" l="1"/>
  <c r="P19" i="9" l="1"/>
  <c r="O19" i="9" l="1"/>
  <c r="O17" i="9"/>
  <c r="O20" i="9"/>
  <c r="O21" i="9"/>
  <c r="O22" i="9"/>
  <c r="S23" i="9"/>
  <c r="S22" i="9"/>
  <c r="S21" i="9"/>
  <c r="S20" i="9"/>
  <c r="Q20" i="9"/>
  <c r="Q21" i="9"/>
  <c r="Q22" i="9"/>
  <c r="Q23" i="9"/>
  <c r="O23" i="9"/>
  <c r="T21" i="9" l="1"/>
  <c r="U21" i="9" s="1"/>
  <c r="T23" i="9" l="1"/>
  <c r="U23" i="9" s="1"/>
  <c r="T22" i="9"/>
  <c r="U22" i="9" s="1"/>
  <c r="T19" i="9"/>
  <c r="T20" i="9" l="1"/>
  <c r="H16" i="10" l="1"/>
  <c r="J16" i="10" s="1"/>
  <c r="P17" i="9" l="1"/>
  <c r="U19" i="9"/>
  <c r="U20" i="9"/>
  <c r="T17" i="9" l="1"/>
  <c r="U17" i="9" s="1"/>
</calcChain>
</file>

<file path=xl/sharedStrings.xml><?xml version="1.0" encoding="utf-8"?>
<sst xmlns="http://schemas.openxmlformats.org/spreadsheetml/2006/main" count="111" uniqueCount="80">
  <si>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</si>
  <si>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</si>
  <si>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</si>
  <si>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</si>
  <si>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</si>
  <si>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</si>
  <si>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</si>
  <si>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</si>
  <si>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</si>
  <si>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</si>
  <si>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</si>
  <si>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</si>
  <si>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</si>
  <si>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</si>
  <si>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</si>
  <si>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</si>
  <si>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</si>
  <si>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</si>
  <si>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</si>
  <si>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</si>
  <si>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</si>
  <si>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</si>
  <si>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</si>
  <si>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</si>
  <si>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CONTADORA GENERAL</t>
  </si>
  <si>
    <t>ADMINISTRACION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</si>
  <si>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</si>
  <si>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</si>
  <si>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</si>
  <si>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</si>
  <si>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</si>
  <si>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</si>
  <si>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</si>
  <si>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</si>
  <si>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</si>
  <si>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</si>
  <si>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</si>
  <si>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</si>
  <si>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</si>
  <si>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</si>
  <si>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</si>
  <si>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</si>
  <si>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</si>
  <si>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</si>
  <si>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</si>
  <si>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</si>
  <si>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</si>
  <si>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GERENTE ADMINISTRATIVO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</si>
  <si>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</si>
  <si>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</si>
  <si>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</si>
  <si>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</si>
  <si>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</si>
  <si>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</si>
  <si>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</si>
  <si>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</si>
  <si>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</si>
  <si>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</si>
  <si>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SECRETARIA/ADMINISTRATIVA</t>
  </si>
  <si>
    <t>RESPONSABLE DE PUBLICACION Y PAGINA WEB: HENRY ESTUARDO ESTRADA GARCIA</t>
  </si>
  <si>
    <t>BYRON ARMANDO VENTURA BARRIOS</t>
  </si>
  <si>
    <t>CRISTIAN OBDULIO MENDEZ RUIZ</t>
  </si>
  <si>
    <t>HARVY MAURICIO GIL LOPEZ</t>
  </si>
  <si>
    <t>LESTER JAVIER BARDALES ORTIZ</t>
  </si>
  <si>
    <t>LESTER IVAN MELGAR FLORES</t>
  </si>
  <si>
    <t>MARIO ROBERTO VEGA ALVAREZ</t>
  </si>
  <si>
    <t>CRISTIAN ALEJANDRA MARROQUIN PERALTA</t>
  </si>
  <si>
    <t>MARIA FERNANDA GORDILLO BARILLAS</t>
  </si>
  <si>
    <t>SERVICIOS TECNICOS DE ASESOR Y ACOMPAÑAMIENTO PAT</t>
  </si>
  <si>
    <t>SERVICIOS COMO COORDINADOR TECNICO</t>
  </si>
  <si>
    <t>SERVICIOS COMO ENTRENADOR DE LA PLAYA CHAMPERICO</t>
  </si>
  <si>
    <t>SERVICIOS TECNICOS COMO ENTRENADOR DE LA PLAYA LAS LISAS</t>
  </si>
  <si>
    <t>SERVICIOS TECNICOS COMO ENTRENADOR DE LA PLAYA PAREDON</t>
  </si>
  <si>
    <t>SERVICIOS TECNICOS COMO ENTRENADOR DE LA PLAYA PUERTO SAN JOSE</t>
  </si>
  <si>
    <t>SERVICIOS DE LIMPIEZA Y MANTENIMIENTO</t>
  </si>
  <si>
    <t>TECNICA</t>
  </si>
  <si>
    <t>FECHA DE ACTUALIZACIÓN: MARZO 2022</t>
  </si>
  <si>
    <t>FECHA DE ACTUALIZACIÓN:  MARZO  2022</t>
  </si>
  <si>
    <t>CARLOS ALBERTO ARTAVIA UREÑA</t>
  </si>
  <si>
    <t>ENTRENADOR DE LA SELECCIÓN DE SURF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</si>
</sst>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164" fontId="0" fillId="0" borderId="8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topLeftCell="A13" zoomScale="87" zoomScaleNormal="87" workbookViewId="0">
      <selection activeCell="G22" sqref="G22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5" customWidth="1"/>
    <col min="8" max="8" width="13.7109375" style="5" customWidth="1"/>
    <col min="9" max="9" width="12.42578125" style="5" bestFit="1" customWidth="1"/>
    <col min="10" max="10" width="8.85546875" style="5" hidden="1" customWidth="1"/>
    <col min="11" max="11" width="14.5703125" style="5" bestFit="1" customWidth="1"/>
    <col min="12" max="12" width="10.7109375" style="5" customWidth="1"/>
    <col min="13" max="13" width="12.5703125" style="5" customWidth="1"/>
    <col min="14" max="14" width="13.7109375" style="5" customWidth="1"/>
    <col min="15" max="15" width="13.140625" style="5" customWidth="1"/>
    <col min="16" max="18" width="10.7109375" style="5" customWidth="1"/>
    <col min="19" max="19" width="11.42578125" style="5"/>
    <col min="20" max="20" width="14.140625" style="5" customWidth="1"/>
    <col min="21" max="21" width="11.42578125" style="5"/>
    <col min="22" max="22" width="0" hidden="1" customWidth="1"/>
  </cols>
  <sheetData>
    <row r="1" spans="1:16384" ht="15.75" x14ac:dyDescent="0.2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/>
      <c r="T1"/>
      <c r="U1"/>
    </row>
    <row r="2" spans="1:16384" ht="15.7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/>
      <c r="T2"/>
      <c r="U2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pans="1:16384" ht="15.75" x14ac:dyDescent="0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/>
      <c r="T3"/>
      <c r="U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6384" ht="15.75" x14ac:dyDescent="0.25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/>
      <c r="T4"/>
      <c r="U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4"/>
      <c r="XER4" s="44"/>
      <c r="XES4" s="44"/>
      <c r="XET4" s="44"/>
      <c r="XEU4" s="44"/>
      <c r="XEV4" s="44"/>
      <c r="XEW4" s="44"/>
      <c r="XEX4" s="44"/>
      <c r="XEY4" s="44"/>
      <c r="XEZ4" s="44"/>
      <c r="XFA4" s="44"/>
      <c r="XFB4" s="44"/>
      <c r="XFC4" s="44"/>
      <c r="XFD4" s="44"/>
    </row>
    <row r="5" spans="1:16384" ht="15.75" x14ac:dyDescent="0.2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/>
      <c r="T5"/>
      <c r="U5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4"/>
      <c r="XFB5" s="44"/>
      <c r="XFC5" s="44"/>
      <c r="XFD5" s="44"/>
    </row>
    <row r="6" spans="1:16384" ht="15.75" x14ac:dyDescent="0.2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/>
      <c r="T6"/>
      <c r="U6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/>
      <c r="T7"/>
      <c r="U7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44" t="s">
        <v>76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/>
      <c r="T8"/>
      <c r="U8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  <c r="WUX8" s="44"/>
      <c r="WUY8" s="44"/>
      <c r="WUZ8" s="44"/>
      <c r="WVA8" s="44"/>
      <c r="WVB8" s="44"/>
      <c r="WVC8" s="44"/>
      <c r="WVD8" s="44"/>
      <c r="WVE8" s="44"/>
      <c r="WVF8" s="44"/>
      <c r="WVG8" s="44"/>
      <c r="WVH8" s="44"/>
      <c r="WVI8" s="44"/>
      <c r="WVJ8" s="44"/>
      <c r="WVK8" s="44"/>
      <c r="WVL8" s="44"/>
      <c r="WVM8" s="44"/>
      <c r="WVN8" s="44"/>
      <c r="WVO8" s="44"/>
      <c r="WVP8" s="44"/>
      <c r="WVQ8" s="44"/>
      <c r="WVR8" s="44"/>
      <c r="WVS8" s="44"/>
      <c r="WVT8" s="44"/>
      <c r="WVU8" s="44"/>
      <c r="WVV8" s="44"/>
      <c r="WVW8" s="44"/>
      <c r="WVX8" s="44"/>
      <c r="WVY8" s="44"/>
      <c r="WVZ8" s="44"/>
      <c r="WWA8" s="44"/>
      <c r="WWB8" s="44"/>
      <c r="WWC8" s="44"/>
      <c r="WWD8" s="44"/>
      <c r="WWE8" s="44"/>
      <c r="WWF8" s="44"/>
      <c r="WWG8" s="44"/>
      <c r="WWH8" s="44"/>
      <c r="WWI8" s="44"/>
      <c r="WWJ8" s="44"/>
      <c r="WWK8" s="44"/>
      <c r="WWL8" s="44"/>
      <c r="WWM8" s="44"/>
      <c r="WWN8" s="44"/>
      <c r="WWO8" s="44"/>
      <c r="WWP8" s="44"/>
      <c r="WWQ8" s="44"/>
      <c r="WWR8" s="44"/>
      <c r="WWS8" s="44"/>
      <c r="WWT8" s="44"/>
      <c r="WWU8" s="44"/>
      <c r="WWV8" s="44"/>
      <c r="WWW8" s="44"/>
      <c r="WWX8" s="44"/>
      <c r="WWY8" s="44"/>
      <c r="WWZ8" s="44"/>
      <c r="WXA8" s="44"/>
      <c r="WXB8" s="44"/>
      <c r="WXC8" s="44"/>
      <c r="WXD8" s="44"/>
      <c r="WXE8" s="44"/>
      <c r="WXF8" s="44"/>
      <c r="WXG8" s="44"/>
      <c r="WXH8" s="44"/>
      <c r="WXI8" s="44"/>
      <c r="WXJ8" s="44"/>
      <c r="WXK8" s="44"/>
      <c r="WXL8" s="44"/>
      <c r="WXM8" s="44"/>
      <c r="WXN8" s="44"/>
      <c r="WXO8" s="44"/>
      <c r="WXP8" s="44"/>
      <c r="WXQ8" s="44"/>
      <c r="WXR8" s="44"/>
      <c r="WXS8" s="44"/>
      <c r="WXT8" s="44"/>
      <c r="WXU8" s="44"/>
      <c r="WXV8" s="44"/>
      <c r="WXW8" s="44"/>
      <c r="WXX8" s="44"/>
      <c r="WXY8" s="44"/>
      <c r="WXZ8" s="44"/>
      <c r="WYA8" s="44"/>
      <c r="WYB8" s="44"/>
      <c r="WYC8" s="44"/>
      <c r="WYD8" s="44"/>
      <c r="WYE8" s="44"/>
      <c r="WYF8" s="44"/>
      <c r="WYG8" s="44"/>
      <c r="WYH8" s="44"/>
      <c r="WYI8" s="44"/>
      <c r="WYJ8" s="44"/>
      <c r="WYK8" s="44"/>
      <c r="WYL8" s="44"/>
      <c r="WYM8" s="44"/>
      <c r="WYN8" s="44"/>
      <c r="WYO8" s="44"/>
      <c r="WYP8" s="44"/>
      <c r="WYQ8" s="44"/>
      <c r="WYR8" s="44"/>
      <c r="WYS8" s="44"/>
      <c r="WYT8" s="44"/>
      <c r="WYU8" s="44"/>
      <c r="WYV8" s="44"/>
      <c r="WYW8" s="44"/>
      <c r="WYX8" s="44"/>
      <c r="WYY8" s="44"/>
      <c r="WYZ8" s="44"/>
      <c r="WZA8" s="44"/>
      <c r="WZB8" s="44"/>
      <c r="WZC8" s="44"/>
      <c r="WZD8" s="44"/>
      <c r="WZE8" s="44"/>
      <c r="WZF8" s="44"/>
      <c r="WZG8" s="44"/>
      <c r="WZH8" s="44"/>
      <c r="WZI8" s="44"/>
      <c r="WZJ8" s="44"/>
      <c r="WZK8" s="44"/>
      <c r="WZL8" s="44"/>
      <c r="WZM8" s="44"/>
      <c r="WZN8" s="44"/>
      <c r="WZO8" s="44"/>
      <c r="WZP8" s="44"/>
      <c r="WZQ8" s="44"/>
      <c r="WZR8" s="44"/>
      <c r="WZS8" s="44"/>
      <c r="WZT8" s="44"/>
      <c r="WZU8" s="44"/>
      <c r="WZV8" s="44"/>
      <c r="WZW8" s="44"/>
      <c r="WZX8" s="44"/>
      <c r="WZY8" s="44"/>
      <c r="WZZ8" s="44"/>
      <c r="XAA8" s="44"/>
      <c r="XAB8" s="44"/>
      <c r="XAC8" s="44"/>
      <c r="XAD8" s="44"/>
      <c r="XAE8" s="44"/>
      <c r="XAF8" s="44"/>
      <c r="XAG8" s="44"/>
      <c r="XAH8" s="44"/>
      <c r="XAI8" s="44"/>
      <c r="XAJ8" s="44"/>
      <c r="XAK8" s="44"/>
      <c r="XAL8" s="44"/>
      <c r="XAM8" s="44"/>
      <c r="XAN8" s="44"/>
      <c r="XAO8" s="44"/>
      <c r="XAP8" s="44"/>
      <c r="XAQ8" s="44"/>
      <c r="XAR8" s="44"/>
      <c r="XAS8" s="44"/>
      <c r="XAT8" s="44"/>
      <c r="XAU8" s="44"/>
      <c r="XAV8" s="44"/>
      <c r="XAW8" s="44"/>
      <c r="XAX8" s="44"/>
      <c r="XAY8" s="44"/>
      <c r="XAZ8" s="44"/>
      <c r="XBA8" s="44"/>
      <c r="XBB8" s="44"/>
      <c r="XBC8" s="44"/>
      <c r="XBD8" s="44"/>
      <c r="XBE8" s="44"/>
      <c r="XBF8" s="44"/>
      <c r="XBG8" s="44"/>
      <c r="XBH8" s="44"/>
      <c r="XBI8" s="44"/>
      <c r="XBJ8" s="44"/>
      <c r="XBK8" s="44"/>
      <c r="XBL8" s="44"/>
      <c r="XBM8" s="44"/>
      <c r="XBN8" s="44"/>
      <c r="XBO8" s="44"/>
      <c r="XBP8" s="44"/>
      <c r="XBQ8" s="44"/>
      <c r="XBR8" s="44"/>
      <c r="XBS8" s="44"/>
      <c r="XBT8" s="44"/>
      <c r="XBU8" s="44"/>
      <c r="XBV8" s="44"/>
      <c r="XBW8" s="44"/>
      <c r="XBX8" s="44"/>
      <c r="XBY8" s="44"/>
      <c r="XBZ8" s="44"/>
      <c r="XCA8" s="44"/>
      <c r="XCB8" s="44"/>
      <c r="XCC8" s="44"/>
      <c r="XCD8" s="44"/>
      <c r="XCE8" s="44"/>
      <c r="XCF8" s="44"/>
      <c r="XCG8" s="44"/>
      <c r="XCH8" s="44"/>
      <c r="XCI8" s="44"/>
      <c r="XCJ8" s="44"/>
      <c r="XCK8" s="44"/>
      <c r="XCL8" s="44"/>
      <c r="XCM8" s="44"/>
      <c r="XCN8" s="44"/>
      <c r="XCO8" s="44"/>
      <c r="XCP8" s="44"/>
      <c r="XCQ8" s="44"/>
      <c r="XCR8" s="44"/>
      <c r="XCS8" s="44"/>
      <c r="XCT8" s="44"/>
      <c r="XCU8" s="44"/>
      <c r="XCV8" s="44"/>
      <c r="XCW8" s="44"/>
      <c r="XCX8" s="44"/>
      <c r="XCY8" s="44"/>
      <c r="XCZ8" s="44"/>
      <c r="XDA8" s="44"/>
      <c r="XDB8" s="44"/>
      <c r="XDC8" s="44"/>
      <c r="XDD8" s="44"/>
      <c r="XDE8" s="44"/>
      <c r="XDF8" s="44"/>
      <c r="XDG8" s="44"/>
      <c r="XDH8" s="44"/>
      <c r="XDI8" s="44"/>
      <c r="XDJ8" s="44"/>
      <c r="XDK8" s="44"/>
      <c r="XDL8" s="44"/>
      <c r="XDM8" s="44"/>
      <c r="XDN8" s="44"/>
      <c r="XDO8" s="44"/>
      <c r="XDP8" s="44"/>
      <c r="XDQ8" s="44"/>
      <c r="XDR8" s="44"/>
      <c r="XDS8" s="44"/>
      <c r="XDT8" s="44"/>
      <c r="XDU8" s="44"/>
      <c r="XDV8" s="44"/>
      <c r="XDW8" s="44"/>
      <c r="XDX8" s="44"/>
      <c r="XDY8" s="44"/>
      <c r="XDZ8" s="44"/>
      <c r="XEA8" s="44"/>
      <c r="XEB8" s="44"/>
      <c r="XEC8" s="44"/>
      <c r="XED8" s="44"/>
      <c r="XEE8" s="44"/>
      <c r="XEF8" s="44"/>
      <c r="XEG8" s="44"/>
      <c r="XEH8" s="44"/>
      <c r="XEI8" s="44"/>
      <c r="XEJ8" s="44"/>
      <c r="XEK8" s="44"/>
      <c r="XEL8" s="44"/>
      <c r="XEM8" s="44"/>
      <c r="XEN8" s="44"/>
      <c r="XEO8" s="44"/>
      <c r="XEP8" s="44"/>
      <c r="XEQ8" s="44"/>
      <c r="XER8" s="44"/>
      <c r="XES8" s="44"/>
      <c r="XET8" s="44"/>
      <c r="XEU8" s="44"/>
      <c r="XEV8" s="44"/>
      <c r="XEW8" s="44"/>
      <c r="XEX8" s="44"/>
      <c r="XEY8" s="44"/>
      <c r="XEZ8" s="44"/>
      <c r="XFA8" s="44"/>
      <c r="XFB8" s="44"/>
      <c r="XFC8" s="44"/>
      <c r="XFD8" s="44"/>
    </row>
    <row r="9" spans="1:16384" ht="15.75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/>
      <c r="T9"/>
      <c r="U9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  <c r="WUX9" s="44"/>
      <c r="WUY9" s="44"/>
      <c r="WUZ9" s="44"/>
      <c r="WVA9" s="44"/>
      <c r="WVB9" s="44"/>
      <c r="WVC9" s="44"/>
      <c r="WVD9" s="44"/>
      <c r="WVE9" s="44"/>
      <c r="WVF9" s="44"/>
      <c r="WVG9" s="44"/>
      <c r="WVH9" s="44"/>
      <c r="WVI9" s="44"/>
      <c r="WVJ9" s="44"/>
      <c r="WVK9" s="44"/>
      <c r="WVL9" s="44"/>
      <c r="WVM9" s="44"/>
      <c r="WVN9" s="44"/>
      <c r="WVO9" s="44"/>
      <c r="WVP9" s="44"/>
      <c r="WVQ9" s="44"/>
      <c r="WVR9" s="44"/>
      <c r="WVS9" s="44"/>
      <c r="WVT9" s="44"/>
      <c r="WVU9" s="44"/>
      <c r="WVV9" s="44"/>
      <c r="WVW9" s="44"/>
      <c r="WVX9" s="44"/>
      <c r="WVY9" s="44"/>
      <c r="WVZ9" s="44"/>
      <c r="WWA9" s="44"/>
      <c r="WWB9" s="44"/>
      <c r="WWC9" s="44"/>
      <c r="WWD9" s="44"/>
      <c r="WWE9" s="44"/>
      <c r="WWF9" s="44"/>
      <c r="WWG9" s="44"/>
      <c r="WWH9" s="44"/>
      <c r="WWI9" s="44"/>
      <c r="WWJ9" s="44"/>
      <c r="WWK9" s="44"/>
      <c r="WWL9" s="44"/>
      <c r="WWM9" s="44"/>
      <c r="WWN9" s="44"/>
      <c r="WWO9" s="44"/>
      <c r="WWP9" s="44"/>
      <c r="WWQ9" s="44"/>
      <c r="WWR9" s="44"/>
      <c r="WWS9" s="44"/>
      <c r="WWT9" s="44"/>
      <c r="WWU9" s="44"/>
      <c r="WWV9" s="44"/>
      <c r="WWW9" s="44"/>
      <c r="WWX9" s="44"/>
      <c r="WWY9" s="44"/>
      <c r="WWZ9" s="44"/>
      <c r="WXA9" s="44"/>
      <c r="WXB9" s="44"/>
      <c r="WXC9" s="44"/>
      <c r="WXD9" s="44"/>
      <c r="WXE9" s="44"/>
      <c r="WXF9" s="44"/>
      <c r="WXG9" s="44"/>
      <c r="WXH9" s="44"/>
      <c r="WXI9" s="44"/>
      <c r="WXJ9" s="44"/>
      <c r="WXK9" s="44"/>
      <c r="WXL9" s="44"/>
      <c r="WXM9" s="44"/>
      <c r="WXN9" s="44"/>
      <c r="WXO9" s="44"/>
      <c r="WXP9" s="44"/>
      <c r="WXQ9" s="44"/>
      <c r="WXR9" s="44"/>
      <c r="WXS9" s="44"/>
      <c r="WXT9" s="44"/>
      <c r="WXU9" s="44"/>
      <c r="WXV9" s="44"/>
      <c r="WXW9" s="44"/>
      <c r="WXX9" s="44"/>
      <c r="WXY9" s="44"/>
      <c r="WXZ9" s="44"/>
      <c r="WYA9" s="44"/>
      <c r="WYB9" s="44"/>
      <c r="WYC9" s="44"/>
      <c r="WYD9" s="44"/>
      <c r="WYE9" s="44"/>
      <c r="WYF9" s="44"/>
      <c r="WYG9" s="44"/>
      <c r="WYH9" s="44"/>
      <c r="WYI9" s="44"/>
      <c r="WYJ9" s="44"/>
      <c r="WYK9" s="44"/>
      <c r="WYL9" s="44"/>
      <c r="WYM9" s="44"/>
      <c r="WYN9" s="44"/>
      <c r="WYO9" s="44"/>
      <c r="WYP9" s="44"/>
      <c r="WYQ9" s="44"/>
      <c r="WYR9" s="44"/>
      <c r="WYS9" s="44"/>
      <c r="WYT9" s="44"/>
      <c r="WYU9" s="44"/>
      <c r="WYV9" s="44"/>
      <c r="WYW9" s="44"/>
      <c r="WYX9" s="44"/>
      <c r="WYY9" s="44"/>
      <c r="WYZ9" s="44"/>
      <c r="WZA9" s="44"/>
      <c r="WZB9" s="44"/>
      <c r="WZC9" s="44"/>
      <c r="WZD9" s="44"/>
      <c r="WZE9" s="44"/>
      <c r="WZF9" s="44"/>
      <c r="WZG9" s="44"/>
      <c r="WZH9" s="44"/>
      <c r="WZI9" s="44"/>
      <c r="WZJ9" s="44"/>
      <c r="WZK9" s="44"/>
      <c r="WZL9" s="44"/>
      <c r="WZM9" s="44"/>
      <c r="WZN9" s="44"/>
      <c r="WZO9" s="44"/>
      <c r="WZP9" s="44"/>
      <c r="WZQ9" s="44"/>
      <c r="WZR9" s="44"/>
      <c r="WZS9" s="44"/>
      <c r="WZT9" s="44"/>
      <c r="WZU9" s="44"/>
      <c r="WZV9" s="44"/>
      <c r="WZW9" s="44"/>
      <c r="WZX9" s="44"/>
      <c r="WZY9" s="44"/>
      <c r="WZZ9" s="44"/>
      <c r="XAA9" s="44"/>
      <c r="XAB9" s="44"/>
      <c r="XAC9" s="44"/>
      <c r="XAD9" s="44"/>
      <c r="XAE9" s="44"/>
      <c r="XAF9" s="44"/>
      <c r="XAG9" s="44"/>
      <c r="XAH9" s="44"/>
      <c r="XAI9" s="44"/>
      <c r="XAJ9" s="44"/>
      <c r="XAK9" s="44"/>
      <c r="XAL9" s="44"/>
      <c r="XAM9" s="44"/>
      <c r="XAN9" s="44"/>
      <c r="XAO9" s="44"/>
      <c r="XAP9" s="44"/>
      <c r="XAQ9" s="44"/>
      <c r="XAR9" s="44"/>
      <c r="XAS9" s="44"/>
      <c r="XAT9" s="44"/>
      <c r="XAU9" s="44"/>
      <c r="XAV9" s="44"/>
      <c r="XAW9" s="44"/>
      <c r="XAX9" s="44"/>
      <c r="XAY9" s="44"/>
      <c r="XAZ9" s="44"/>
      <c r="XBA9" s="44"/>
      <c r="XBB9" s="44"/>
      <c r="XBC9" s="44"/>
      <c r="XBD9" s="44"/>
      <c r="XBE9" s="44"/>
      <c r="XBF9" s="44"/>
      <c r="XBG9" s="44"/>
      <c r="XBH9" s="44"/>
      <c r="XBI9" s="44"/>
      <c r="XBJ9" s="44"/>
      <c r="XBK9" s="44"/>
      <c r="XBL9" s="44"/>
      <c r="XBM9" s="44"/>
      <c r="XBN9" s="44"/>
      <c r="XBO9" s="44"/>
      <c r="XBP9" s="44"/>
      <c r="XBQ9" s="44"/>
      <c r="XBR9" s="44"/>
      <c r="XBS9" s="44"/>
      <c r="XBT9" s="44"/>
      <c r="XBU9" s="44"/>
      <c r="XBV9" s="44"/>
      <c r="XBW9" s="44"/>
      <c r="XBX9" s="44"/>
      <c r="XBY9" s="44"/>
      <c r="XBZ9" s="44"/>
      <c r="XCA9" s="44"/>
      <c r="XCB9" s="44"/>
      <c r="XCC9" s="44"/>
      <c r="XCD9" s="44"/>
      <c r="XCE9" s="44"/>
      <c r="XCF9" s="44"/>
      <c r="XCG9" s="44"/>
      <c r="XCH9" s="44"/>
      <c r="XCI9" s="44"/>
      <c r="XCJ9" s="44"/>
      <c r="XCK9" s="44"/>
      <c r="XCL9" s="44"/>
      <c r="XCM9" s="44"/>
      <c r="XCN9" s="44"/>
      <c r="XCO9" s="44"/>
      <c r="XCP9" s="44"/>
      <c r="XCQ9" s="44"/>
      <c r="XCR9" s="44"/>
      <c r="XCS9" s="44"/>
      <c r="XCT9" s="44"/>
      <c r="XCU9" s="44"/>
      <c r="XCV9" s="44"/>
      <c r="XCW9" s="44"/>
      <c r="XCX9" s="44"/>
      <c r="XCY9" s="44"/>
      <c r="XCZ9" s="44"/>
      <c r="XDA9" s="44"/>
      <c r="XDB9" s="44"/>
      <c r="XDC9" s="44"/>
      <c r="XDD9" s="44"/>
      <c r="XDE9" s="44"/>
      <c r="XDF9" s="44"/>
      <c r="XDG9" s="44"/>
      <c r="XDH9" s="44"/>
      <c r="XDI9" s="44"/>
      <c r="XDJ9" s="44"/>
      <c r="XDK9" s="44"/>
      <c r="XDL9" s="44"/>
      <c r="XDM9" s="44"/>
      <c r="XDN9" s="44"/>
      <c r="XDO9" s="44"/>
      <c r="XDP9" s="44"/>
      <c r="XDQ9" s="44"/>
      <c r="XDR9" s="44"/>
      <c r="XDS9" s="44"/>
      <c r="XDT9" s="44"/>
      <c r="XDU9" s="44"/>
      <c r="XDV9" s="44"/>
      <c r="XDW9" s="44"/>
      <c r="XDX9" s="44"/>
      <c r="XDY9" s="44"/>
      <c r="XDZ9" s="44"/>
      <c r="XEA9" s="44"/>
      <c r="XEB9" s="44"/>
      <c r="XEC9" s="44"/>
      <c r="XED9" s="44"/>
      <c r="XEE9" s="44"/>
      <c r="XEF9" s="44"/>
      <c r="XEG9" s="44"/>
      <c r="XEH9" s="44"/>
      <c r="XEI9" s="44"/>
      <c r="XEJ9" s="44"/>
      <c r="XEK9" s="44"/>
      <c r="XEL9" s="44"/>
      <c r="XEM9" s="44"/>
      <c r="XEN9" s="44"/>
      <c r="XEO9" s="44"/>
      <c r="XEP9" s="44"/>
      <c r="XEQ9" s="44"/>
      <c r="XER9" s="44"/>
      <c r="XES9" s="44"/>
      <c r="XET9" s="44"/>
      <c r="XEU9" s="44"/>
      <c r="XEV9" s="44"/>
      <c r="XEW9" s="44"/>
      <c r="XEX9" s="44"/>
      <c r="XEY9" s="44"/>
      <c r="XEZ9" s="44"/>
      <c r="XFA9" s="44"/>
      <c r="XFB9" s="44"/>
      <c r="XFC9" s="44"/>
      <c r="XFD9" s="44"/>
    </row>
    <row r="10" spans="1:16384" ht="15.75" x14ac:dyDescent="0.25">
      <c r="A10" s="44" t="s">
        <v>19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/>
      <c r="T10"/>
      <c r="U10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O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4"/>
      <c r="XER10" s="44"/>
      <c r="XES10" s="44"/>
      <c r="XET10" s="44"/>
      <c r="XEU10" s="44"/>
      <c r="XEV10" s="44"/>
      <c r="XEW10" s="44"/>
      <c r="XEX10" s="44"/>
      <c r="XEY10" s="44"/>
      <c r="XEZ10" s="44"/>
      <c r="XFA10" s="44"/>
      <c r="XFB10" s="44"/>
      <c r="XFC10" s="44"/>
      <c r="XFD10" s="44"/>
    </row>
    <row r="11" spans="1:16384" ht="15.75" x14ac:dyDescent="0.25">
      <c r="A11" s="44" t="s">
        <v>18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/>
      <c r="T11"/>
      <c r="U11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  <c r="WUX11" s="44"/>
      <c r="WUY11" s="44"/>
      <c r="WUZ11" s="44"/>
      <c r="WVA11" s="44"/>
      <c r="WVB11" s="44"/>
      <c r="WVC11" s="44"/>
      <c r="WVD11" s="44"/>
      <c r="WVE11" s="44"/>
      <c r="WVF11" s="44"/>
      <c r="WVG11" s="44"/>
      <c r="WVH11" s="44"/>
      <c r="WVI11" s="44"/>
      <c r="WVJ11" s="44"/>
      <c r="WVK11" s="44"/>
      <c r="WVL11" s="44"/>
      <c r="WVM11" s="44"/>
      <c r="WVN11" s="44"/>
      <c r="WVO11" s="44"/>
      <c r="WVP11" s="44"/>
      <c r="WVQ11" s="44"/>
      <c r="WVR11" s="44"/>
      <c r="WVS11" s="44"/>
      <c r="WVT11" s="44"/>
      <c r="WVU11" s="44"/>
      <c r="WVV11" s="44"/>
      <c r="WVW11" s="44"/>
      <c r="WVX11" s="44"/>
      <c r="WVY11" s="44"/>
      <c r="WVZ11" s="44"/>
      <c r="WWA11" s="44"/>
      <c r="WWB11" s="44"/>
      <c r="WWC11" s="44"/>
      <c r="WWD11" s="44"/>
      <c r="WWE11" s="44"/>
      <c r="WWF11" s="44"/>
      <c r="WWG11" s="44"/>
      <c r="WWH11" s="44"/>
      <c r="WWI11" s="44"/>
      <c r="WWJ11" s="44"/>
      <c r="WWK11" s="44"/>
      <c r="WWL11" s="44"/>
      <c r="WWM11" s="44"/>
      <c r="WWN11" s="44"/>
      <c r="WWO11" s="44"/>
      <c r="WWP11" s="44"/>
      <c r="WWQ11" s="44"/>
      <c r="WWR11" s="44"/>
      <c r="WWS11" s="44"/>
      <c r="WWT11" s="44"/>
      <c r="WWU11" s="44"/>
      <c r="WWV11" s="44"/>
      <c r="WWW11" s="44"/>
      <c r="WWX11" s="44"/>
      <c r="WWY11" s="44"/>
      <c r="WWZ11" s="44"/>
      <c r="WXA11" s="44"/>
      <c r="WXB11" s="44"/>
      <c r="WXC11" s="44"/>
      <c r="WXD11" s="44"/>
      <c r="WXE11" s="44"/>
      <c r="WXF11" s="44"/>
      <c r="WXG11" s="44"/>
      <c r="WXH11" s="44"/>
      <c r="WXI11" s="44"/>
      <c r="WXJ11" s="44"/>
      <c r="WXK11" s="44"/>
      <c r="WXL11" s="44"/>
      <c r="WXM11" s="44"/>
      <c r="WXN11" s="44"/>
      <c r="WXO11" s="44"/>
      <c r="WXP11" s="44"/>
      <c r="WXQ11" s="44"/>
      <c r="WXR11" s="44"/>
      <c r="WXS11" s="44"/>
      <c r="WXT11" s="44"/>
      <c r="WXU11" s="44"/>
      <c r="WXV11" s="44"/>
      <c r="WXW11" s="44"/>
      <c r="WXX11" s="44"/>
      <c r="WXY11" s="44"/>
      <c r="WXZ11" s="44"/>
      <c r="WYA11" s="44"/>
      <c r="WYB11" s="44"/>
      <c r="WYC11" s="44"/>
      <c r="WYD11" s="44"/>
      <c r="WYE11" s="44"/>
      <c r="WYF11" s="44"/>
      <c r="WYG11" s="44"/>
      <c r="WYH11" s="44"/>
      <c r="WYI11" s="44"/>
      <c r="WYJ11" s="44"/>
      <c r="WYK11" s="44"/>
      <c r="WYL11" s="44"/>
      <c r="WYM11" s="44"/>
      <c r="WYN11" s="44"/>
      <c r="WYO11" s="44"/>
      <c r="WYP11" s="44"/>
      <c r="WYQ11" s="44"/>
      <c r="WYR11" s="44"/>
      <c r="WYS11" s="44"/>
      <c r="WYT11" s="44"/>
      <c r="WYU11" s="44"/>
      <c r="WYV11" s="44"/>
      <c r="WYW11" s="44"/>
      <c r="WYX11" s="44"/>
      <c r="WYY11" s="44"/>
      <c r="WYZ11" s="44"/>
      <c r="WZA11" s="44"/>
      <c r="WZB11" s="44"/>
      <c r="WZC11" s="44"/>
      <c r="WZD11" s="44"/>
      <c r="WZE11" s="44"/>
      <c r="WZF11" s="44"/>
      <c r="WZG11" s="44"/>
      <c r="WZH11" s="44"/>
      <c r="WZI11" s="44"/>
      <c r="WZJ11" s="44"/>
      <c r="WZK11" s="44"/>
      <c r="WZL11" s="44"/>
      <c r="WZM11" s="44"/>
      <c r="WZN11" s="44"/>
      <c r="WZO11" s="44"/>
      <c r="WZP11" s="44"/>
      <c r="WZQ11" s="44"/>
      <c r="WZR11" s="44"/>
      <c r="WZS11" s="44"/>
      <c r="WZT11" s="44"/>
      <c r="WZU11" s="44"/>
      <c r="WZV11" s="44"/>
      <c r="WZW11" s="44"/>
      <c r="WZX11" s="44"/>
      <c r="WZY11" s="44"/>
      <c r="WZZ11" s="44"/>
      <c r="XAA11" s="44"/>
      <c r="XAB11" s="44"/>
      <c r="XAC11" s="44"/>
      <c r="XAD11" s="44"/>
      <c r="XAE11" s="44"/>
      <c r="XAF11" s="44"/>
      <c r="XAG11" s="44"/>
      <c r="XAH11" s="44"/>
      <c r="XAI11" s="44"/>
      <c r="XAJ11" s="44"/>
      <c r="XAK11" s="44"/>
      <c r="XAL11" s="44"/>
      <c r="XAM11" s="44"/>
      <c r="XAN11" s="44"/>
      <c r="XAO11" s="44"/>
      <c r="XAP11" s="44"/>
      <c r="XAQ11" s="44"/>
      <c r="XAR11" s="44"/>
      <c r="XAS11" s="44"/>
      <c r="XAT11" s="44"/>
      <c r="XAU11" s="44"/>
      <c r="XAV11" s="44"/>
      <c r="XAW11" s="44"/>
      <c r="XAX11" s="44"/>
      <c r="XAY11" s="44"/>
      <c r="XAZ11" s="44"/>
      <c r="XBA11" s="44"/>
      <c r="XBB11" s="44"/>
      <c r="XBC11" s="44"/>
      <c r="XBD11" s="44"/>
      <c r="XBE11" s="44"/>
      <c r="XBF11" s="44"/>
      <c r="XBG11" s="44"/>
      <c r="XBH11" s="44"/>
      <c r="XBI11" s="44"/>
      <c r="XBJ11" s="44"/>
      <c r="XBK11" s="44"/>
      <c r="XBL11" s="44"/>
      <c r="XBM11" s="44"/>
      <c r="XBN11" s="44"/>
      <c r="XBO11" s="44"/>
      <c r="XBP11" s="44"/>
      <c r="XBQ11" s="44"/>
      <c r="XBR11" s="44"/>
      <c r="XBS11" s="44"/>
      <c r="XBT11" s="44"/>
      <c r="XBU11" s="44"/>
      <c r="XBV11" s="44"/>
      <c r="XBW11" s="44"/>
      <c r="XBX11" s="44"/>
      <c r="XBY11" s="44"/>
      <c r="XBZ11" s="44"/>
      <c r="XCA11" s="44"/>
      <c r="XCB11" s="44"/>
      <c r="XCC11" s="44"/>
      <c r="XCD11" s="44"/>
      <c r="XCE11" s="44"/>
      <c r="XCF11" s="44"/>
      <c r="XCG11" s="44"/>
      <c r="XCH11" s="44"/>
      <c r="XCI11" s="44"/>
      <c r="XCJ11" s="44"/>
      <c r="XCK11" s="44"/>
      <c r="XCL11" s="44"/>
      <c r="XCM11" s="44"/>
      <c r="XCN11" s="44"/>
      <c r="XCO11" s="44"/>
      <c r="XCP11" s="44"/>
      <c r="XCQ11" s="44"/>
      <c r="XCR11" s="44"/>
      <c r="XCS11" s="44"/>
      <c r="XCT11" s="44"/>
      <c r="XCU11" s="44"/>
      <c r="XCV11" s="44"/>
      <c r="XCW11" s="44"/>
      <c r="XCX11" s="44"/>
      <c r="XCY11" s="44"/>
      <c r="XCZ11" s="44"/>
      <c r="XDA11" s="44"/>
      <c r="XDB11" s="44"/>
      <c r="XDC11" s="44"/>
      <c r="XDD11" s="44"/>
      <c r="XDE11" s="44"/>
      <c r="XDF11" s="44"/>
      <c r="XDG11" s="44"/>
      <c r="XDH11" s="44"/>
      <c r="XDI11" s="44"/>
      <c r="XDJ11" s="44"/>
      <c r="XDK11" s="44"/>
      <c r="XDL11" s="44"/>
      <c r="XDM11" s="44"/>
      <c r="XDN11" s="44"/>
      <c r="XDO11" s="44"/>
      <c r="XDP11" s="44"/>
      <c r="XDQ11" s="44"/>
      <c r="XDR11" s="44"/>
      <c r="XDS11" s="44"/>
      <c r="XDT11" s="44"/>
      <c r="XDU11" s="44"/>
      <c r="XDV11" s="44"/>
      <c r="XDW11" s="44"/>
      <c r="XDX11" s="44"/>
      <c r="XDY11" s="44"/>
      <c r="XDZ11" s="44"/>
      <c r="XEA11" s="44"/>
      <c r="XEB11" s="44"/>
      <c r="XEC11" s="44"/>
      <c r="XED11" s="44"/>
      <c r="XEE11" s="44"/>
      <c r="XEF11" s="44"/>
      <c r="XEG11" s="44"/>
      <c r="XEH11" s="44"/>
      <c r="XEI11" s="44"/>
      <c r="XEJ11" s="44"/>
      <c r="XEK11" s="44"/>
      <c r="XEL11" s="44"/>
      <c r="XEM11" s="44"/>
      <c r="XEN11" s="44"/>
      <c r="XEO11" s="44"/>
      <c r="XEP11" s="44"/>
      <c r="XEQ11" s="44"/>
      <c r="XER11" s="44"/>
      <c r="XES11" s="44"/>
      <c r="XET11" s="44"/>
      <c r="XEU11" s="44"/>
      <c r="XEV11" s="44"/>
      <c r="XEW11" s="44"/>
      <c r="XEX11" s="44"/>
      <c r="XEY11" s="44"/>
      <c r="XEZ11" s="44"/>
      <c r="XFA11" s="44"/>
      <c r="XFB11" s="44"/>
      <c r="XFC11" s="44"/>
      <c r="XFD11" s="44"/>
    </row>
    <row r="12" spans="1:16384" ht="15.75" x14ac:dyDescent="0.25">
      <c r="A12" s="48" t="s">
        <v>50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/>
      <c r="T12"/>
      <c r="U12"/>
    </row>
    <row r="13" spans="1:16384" ht="21" customHeight="1" thickBot="1" x14ac:dyDescent="0.3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8" t="s">
        <v>13</v>
      </c>
      <c r="D14" s="2" t="s">
        <v>0</v>
      </c>
      <c r="E14" s="2" t="s">
        <v>1</v>
      </c>
      <c r="F14" s="27" t="s">
        <v>12</v>
      </c>
      <c r="G14" s="35" t="s">
        <v>45</v>
      </c>
      <c r="H14" s="27" t="s">
        <v>4</v>
      </c>
      <c r="I14" s="27" t="s">
        <v>48</v>
      </c>
      <c r="J14" s="27" t="s">
        <v>32</v>
      </c>
      <c r="K14" s="27" t="s">
        <v>38</v>
      </c>
      <c r="L14" s="27" t="s">
        <v>5</v>
      </c>
      <c r="M14" s="27" t="s">
        <v>11</v>
      </c>
      <c r="N14" s="27" t="s">
        <v>56</v>
      </c>
      <c r="O14" s="27" t="s">
        <v>7</v>
      </c>
      <c r="P14" s="45" t="s">
        <v>28</v>
      </c>
      <c r="Q14" s="45"/>
      <c r="R14" s="45"/>
      <c r="S14" s="45"/>
      <c r="T14" s="27" t="s">
        <v>8</v>
      </c>
      <c r="U14" s="6" t="s">
        <v>9</v>
      </c>
      <c r="V14" s="30" t="s">
        <v>10</v>
      </c>
    </row>
    <row r="15" spans="1:16384" x14ac:dyDescent="0.25">
      <c r="A15" s="19"/>
      <c r="B15" s="20"/>
      <c r="C15" s="21"/>
      <c r="D15" s="20"/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7" t="s">
        <v>29</v>
      </c>
      <c r="Q15" s="7" t="s">
        <v>30</v>
      </c>
      <c r="R15" s="7" t="s">
        <v>31</v>
      </c>
      <c r="S15" s="7" t="s">
        <v>34</v>
      </c>
      <c r="T15" s="22"/>
      <c r="U15" s="23"/>
      <c r="V15" s="31"/>
    </row>
    <row r="16" spans="1:16384" s="4" customFormat="1" ht="35.1" customHeight="1" x14ac:dyDescent="0.25">
      <c r="A16" s="8">
        <v>1</v>
      </c>
      <c r="B16" s="3">
        <v>11</v>
      </c>
      <c r="C16" s="3" t="s">
        <v>46</v>
      </c>
      <c r="D16" s="3" t="s">
        <v>47</v>
      </c>
      <c r="E16" s="3" t="s">
        <v>26</v>
      </c>
      <c r="F16" s="9"/>
      <c r="G16" s="9"/>
      <c r="H16" s="9">
        <f>9111</f>
        <v>9111</v>
      </c>
      <c r="I16" s="9"/>
      <c r="J16" s="9"/>
      <c r="K16" s="9">
        <v>4555.55</v>
      </c>
      <c r="L16" s="9">
        <v>250</v>
      </c>
      <c r="M16" s="9"/>
      <c r="N16" s="9"/>
      <c r="O16" s="9">
        <f>+H16+I16+J16+L16+K16+M16+N16</f>
        <v>13916.55</v>
      </c>
      <c r="P16" s="9">
        <f>440.06</f>
        <v>440.06</v>
      </c>
      <c r="Q16" s="9"/>
      <c r="R16" s="9">
        <f>122.46</f>
        <v>122.46</v>
      </c>
      <c r="S16" s="9"/>
      <c r="T16" s="9">
        <f>SUM(P16:S16)</f>
        <v>562.52</v>
      </c>
      <c r="U16" s="10">
        <f>+O16-T16</f>
        <v>13354.029999999999</v>
      </c>
      <c r="V16" s="32"/>
    </row>
    <row r="17" spans="1:22" s="4" customFormat="1" ht="35.1" customHeight="1" x14ac:dyDescent="0.25">
      <c r="A17" s="8">
        <v>2</v>
      </c>
      <c r="B17" s="3">
        <v>11</v>
      </c>
      <c r="C17" s="3" t="s">
        <v>20</v>
      </c>
      <c r="D17" s="3" t="s">
        <v>24</v>
      </c>
      <c r="E17" s="3" t="s">
        <v>25</v>
      </c>
      <c r="F17" s="9"/>
      <c r="G17" s="9"/>
      <c r="H17" s="9">
        <f>3294.5*2-250</f>
        <v>6339</v>
      </c>
      <c r="I17" s="9"/>
      <c r="J17" s="9"/>
      <c r="K17" s="9">
        <v>3169.5</v>
      </c>
      <c r="L17" s="9">
        <v>250</v>
      </c>
      <c r="M17" s="9"/>
      <c r="N17" s="9"/>
      <c r="O17" s="9">
        <f>+H17+I17+J17+L17+K17+M17+N17</f>
        <v>9758.5</v>
      </c>
      <c r="P17" s="9">
        <f>+H17*4.83%</f>
        <v>306.1737</v>
      </c>
      <c r="Q17" s="9">
        <f>43.05+43.05</f>
        <v>86.1</v>
      </c>
      <c r="R17" s="9">
        <f>66.53+66.53</f>
        <v>133.06</v>
      </c>
      <c r="S17" s="9"/>
      <c r="T17" s="9">
        <f t="shared" ref="T17:T20" si="0">+P17+Q17+R17+S17</f>
        <v>525.33369999999991</v>
      </c>
      <c r="U17" s="10">
        <f t="shared" ref="U17:U23" si="1">+O17-T17</f>
        <v>9233.1663000000008</v>
      </c>
      <c r="V17" s="32"/>
    </row>
    <row r="18" spans="1:22" s="4" customFormat="1" ht="35.1" customHeight="1" x14ac:dyDescent="0.25">
      <c r="A18" s="8">
        <v>3</v>
      </c>
      <c r="B18" s="3">
        <v>22</v>
      </c>
      <c r="C18" s="3" t="s">
        <v>57</v>
      </c>
      <c r="D18" s="3" t="s">
        <v>58</v>
      </c>
      <c r="E18" s="3" t="s">
        <v>25</v>
      </c>
      <c r="F18" s="9"/>
      <c r="G18" s="9"/>
      <c r="H18" s="9">
        <v>4750</v>
      </c>
      <c r="I18" s="9"/>
      <c r="J18" s="9"/>
      <c r="K18" s="9">
        <v>2375</v>
      </c>
      <c r="L18" s="9">
        <v>250</v>
      </c>
      <c r="M18" s="9"/>
      <c r="N18" s="9"/>
      <c r="O18" s="9">
        <f>+H18+I18+J18+L18+K18+M18+N18</f>
        <v>7375</v>
      </c>
      <c r="P18" s="9">
        <f>+H18*4.83%</f>
        <v>229.42500000000001</v>
      </c>
      <c r="Q18" s="9"/>
      <c r="R18" s="9"/>
      <c r="S18" s="9"/>
      <c r="T18" s="9">
        <f t="shared" si="0"/>
        <v>229.42500000000001</v>
      </c>
      <c r="U18" s="10">
        <f t="shared" si="1"/>
        <v>7145.5749999999998</v>
      </c>
      <c r="V18" s="32"/>
    </row>
    <row r="19" spans="1:22" s="4" customFormat="1" ht="35.1" customHeight="1" x14ac:dyDescent="0.25">
      <c r="A19" s="8">
        <v>4</v>
      </c>
      <c r="B19" s="3">
        <v>63</v>
      </c>
      <c r="C19" s="3" t="s">
        <v>21</v>
      </c>
      <c r="D19" s="3" t="s">
        <v>52</v>
      </c>
      <c r="E19" s="3" t="s">
        <v>26</v>
      </c>
      <c r="F19" s="9"/>
      <c r="G19" s="9">
        <f>281.09+72+300.13+400</f>
        <v>1053.22</v>
      </c>
      <c r="H19" s="9"/>
      <c r="I19" s="9"/>
      <c r="J19" s="9"/>
      <c r="K19" s="9"/>
      <c r="L19" s="9"/>
      <c r="M19" s="9">
        <v>9000</v>
      </c>
      <c r="N19" s="9"/>
      <c r="O19" s="9">
        <f>+F19+G19+H19+I19+K19+L19+M19</f>
        <v>10053.219999999999</v>
      </c>
      <c r="P19" s="9">
        <f>+H19*4.83%</f>
        <v>0</v>
      </c>
      <c r="Q19" s="9"/>
      <c r="R19" s="9"/>
      <c r="S19" s="9"/>
      <c r="T19" s="9">
        <f t="shared" si="0"/>
        <v>0</v>
      </c>
      <c r="U19" s="10">
        <f t="shared" si="1"/>
        <v>10053.219999999999</v>
      </c>
      <c r="V19" s="32"/>
    </row>
    <row r="20" spans="1:22" s="4" customFormat="1" ht="35.1" customHeight="1" x14ac:dyDescent="0.25">
      <c r="A20" s="8">
        <v>5</v>
      </c>
      <c r="B20" s="3">
        <v>61</v>
      </c>
      <c r="C20" s="3" t="s">
        <v>22</v>
      </c>
      <c r="D20" s="3" t="s">
        <v>53</v>
      </c>
      <c r="E20" s="3" t="s">
        <v>26</v>
      </c>
      <c r="F20" s="9">
        <v>7600</v>
      </c>
      <c r="G20" s="9">
        <f>72+250</f>
        <v>322</v>
      </c>
      <c r="H20" s="9"/>
      <c r="I20" s="9"/>
      <c r="J20" s="9"/>
      <c r="K20" s="9"/>
      <c r="L20" s="9"/>
      <c r="M20" s="9"/>
      <c r="N20" s="9"/>
      <c r="O20" s="9">
        <f t="shared" ref="O20:O22" si="2">+F20+G20+H20+I20+K20+L20+M20</f>
        <v>7922</v>
      </c>
      <c r="P20" s="9"/>
      <c r="Q20" s="9">
        <f>+F20*5%</f>
        <v>380</v>
      </c>
      <c r="R20" s="9"/>
      <c r="S20" s="9">
        <f>+F20*3%</f>
        <v>228</v>
      </c>
      <c r="T20" s="9">
        <f t="shared" si="0"/>
        <v>608</v>
      </c>
      <c r="U20" s="10">
        <f t="shared" si="1"/>
        <v>7314</v>
      </c>
      <c r="V20" s="32"/>
    </row>
    <row r="21" spans="1:22" s="4" customFormat="1" ht="35.1" customHeight="1" thickBot="1" x14ac:dyDescent="0.3">
      <c r="A21" s="8">
        <v>6</v>
      </c>
      <c r="B21" s="3">
        <v>61</v>
      </c>
      <c r="C21" s="3" t="s">
        <v>23</v>
      </c>
      <c r="D21" s="3" t="s">
        <v>54</v>
      </c>
      <c r="E21" s="3" t="s">
        <v>26</v>
      </c>
      <c r="F21" s="9">
        <v>6280</v>
      </c>
      <c r="G21" s="9">
        <v>250</v>
      </c>
      <c r="H21" s="9"/>
      <c r="I21" s="9"/>
      <c r="J21" s="9"/>
      <c r="K21" s="9"/>
      <c r="L21" s="9"/>
      <c r="M21" s="9"/>
      <c r="N21" s="9"/>
      <c r="O21" s="9">
        <f t="shared" si="2"/>
        <v>6530</v>
      </c>
      <c r="P21" s="9"/>
      <c r="Q21" s="9">
        <f>+F21*5%</f>
        <v>314</v>
      </c>
      <c r="R21" s="9"/>
      <c r="S21" s="9">
        <f>+F21*3%</f>
        <v>188.4</v>
      </c>
      <c r="T21" s="9">
        <f>+P21+Q21+S21</f>
        <v>502.4</v>
      </c>
      <c r="U21" s="10">
        <f t="shared" si="1"/>
        <v>6027.6</v>
      </c>
      <c r="V21" s="33"/>
    </row>
    <row r="22" spans="1:22" s="4" customFormat="1" ht="35.1" customHeight="1" x14ac:dyDescent="0.25">
      <c r="A22" s="8">
        <v>7</v>
      </c>
      <c r="B22" s="3">
        <v>61</v>
      </c>
      <c r="C22" s="28" t="s">
        <v>39</v>
      </c>
      <c r="D22" s="3" t="s">
        <v>41</v>
      </c>
      <c r="E22" s="3" t="s">
        <v>26</v>
      </c>
      <c r="F22" s="9">
        <v>5400</v>
      </c>
      <c r="G22" s="9"/>
      <c r="H22" s="9"/>
      <c r="I22" s="9"/>
      <c r="J22" s="9"/>
      <c r="K22" s="9"/>
      <c r="L22" s="9"/>
      <c r="M22" s="9"/>
      <c r="N22" s="9"/>
      <c r="O22" s="9">
        <f t="shared" si="2"/>
        <v>5400</v>
      </c>
      <c r="P22" s="9"/>
      <c r="Q22" s="9">
        <f>+F22*5%</f>
        <v>270</v>
      </c>
      <c r="R22" s="9"/>
      <c r="S22" s="9">
        <f>+F22*3%</f>
        <v>162</v>
      </c>
      <c r="T22" s="9">
        <f>+P22+Q22+S22</f>
        <v>432</v>
      </c>
      <c r="U22" s="10">
        <f t="shared" si="1"/>
        <v>4968</v>
      </c>
      <c r="V22" s="34"/>
    </row>
    <row r="23" spans="1:22" s="4" customFormat="1" ht="35.1" customHeight="1" thickBot="1" x14ac:dyDescent="0.3">
      <c r="A23" s="8">
        <v>8</v>
      </c>
      <c r="B23" s="24">
        <v>61</v>
      </c>
      <c r="C23" s="29" t="s">
        <v>40</v>
      </c>
      <c r="D23" s="24" t="s">
        <v>42</v>
      </c>
      <c r="E23" s="24" t="s">
        <v>26</v>
      </c>
      <c r="F23" s="25">
        <v>5400</v>
      </c>
      <c r="G23" s="25">
        <v>550</v>
      </c>
      <c r="H23" s="25"/>
      <c r="I23" s="25"/>
      <c r="J23" s="25"/>
      <c r="K23" s="25"/>
      <c r="L23" s="25"/>
      <c r="M23" s="25"/>
      <c r="N23" s="25"/>
      <c r="O23" s="25">
        <f>+F23+G23+H23+I23+K23+L23+M23</f>
        <v>5950</v>
      </c>
      <c r="P23" s="25"/>
      <c r="Q23" s="25">
        <f>+F23*5%</f>
        <v>270</v>
      </c>
      <c r="R23" s="25"/>
      <c r="S23" s="9">
        <f>+F23*3%</f>
        <v>162</v>
      </c>
      <c r="T23" s="25">
        <f>+P23+Q23+S23</f>
        <v>432</v>
      </c>
      <c r="U23" s="26">
        <f t="shared" si="1"/>
        <v>5518</v>
      </c>
      <c r="V23" s="34"/>
    </row>
  </sheetData>
  <mergeCells count="8195"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tabSelected="1" topLeftCell="A19" workbookViewId="0">
      <selection activeCell="F24" sqref="F24"/>
    </sheetView>
  </sheetViews>
  <sheetFormatPr baseColWidth="10" defaultColWidth="11" defaultRowHeight="15" x14ac:dyDescent="0.25"/>
  <cols>
    <col min="1" max="1" width="3.7109375" style="16" customWidth="1"/>
    <col min="2" max="2" width="7.7109375" style="16" customWidth="1"/>
    <col min="3" max="3" width="35.5703125" style="16" customWidth="1"/>
    <col min="4" max="4" width="26.5703125" style="16" customWidth="1"/>
    <col min="5" max="5" width="19.7109375" style="16" customWidth="1"/>
    <col min="6" max="6" width="13.7109375" style="15" customWidth="1"/>
    <col min="7" max="7" width="10.140625" style="15" customWidth="1"/>
    <col min="8" max="8" width="11" style="15" customWidth="1"/>
    <col min="9" max="9" width="10.7109375" style="15" customWidth="1"/>
    <col min="10" max="10" width="14.140625" style="15" customWidth="1"/>
    <col min="11" max="16384" width="11" style="16"/>
  </cols>
  <sheetData>
    <row r="1" spans="1:16384" ht="15.75" x14ac:dyDescent="0.25">
      <c r="A1" s="52" t="s">
        <v>44</v>
      </c>
      <c r="B1" s="52"/>
      <c r="C1" s="52"/>
      <c r="D1" s="52"/>
      <c r="E1" s="52"/>
      <c r="F1" s="52"/>
      <c r="G1" s="52"/>
      <c r="H1" s="52"/>
      <c r="I1" s="52"/>
    </row>
    <row r="2" spans="1:16384" ht="15.75" x14ac:dyDescent="0.25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17"/>
    </row>
    <row r="3" spans="1:16384" ht="15.75" x14ac:dyDescent="0.25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17"/>
    </row>
    <row r="4" spans="1:16384" ht="15.75" x14ac:dyDescent="0.25">
      <c r="A4" s="52" t="s">
        <v>37</v>
      </c>
      <c r="B4" s="52"/>
      <c r="C4" s="52"/>
      <c r="D4" s="52"/>
      <c r="E4" s="52"/>
      <c r="F4" s="52"/>
      <c r="G4" s="52"/>
      <c r="H4" s="52"/>
      <c r="I4" s="52"/>
      <c r="J4" s="17"/>
    </row>
    <row r="5" spans="1:16384" ht="15.75" x14ac:dyDescent="0.25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17"/>
    </row>
    <row r="6" spans="1:16384" customFormat="1" ht="15.75" x14ac:dyDescent="0.2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3"/>
      <c r="L6" s="43"/>
      <c r="M6" s="43"/>
      <c r="N6" s="43"/>
      <c r="O6" s="43"/>
      <c r="P6" s="43"/>
      <c r="Q6" s="43"/>
      <c r="R6" s="43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customFormat="1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52" t="s">
        <v>77</v>
      </c>
      <c r="B8" s="52"/>
      <c r="C8" s="52"/>
      <c r="D8" s="52"/>
      <c r="E8" s="52"/>
      <c r="F8" s="52"/>
      <c r="G8" s="52"/>
      <c r="H8" s="52"/>
      <c r="I8" s="52"/>
      <c r="J8" s="17"/>
    </row>
    <row r="9" spans="1:16384" ht="15.75" x14ac:dyDescent="0.25">
      <c r="A9" s="52"/>
      <c r="B9" s="52"/>
      <c r="C9" s="52"/>
      <c r="D9" s="52"/>
      <c r="E9" s="52"/>
      <c r="F9" s="52"/>
      <c r="G9" s="52"/>
      <c r="H9" s="52"/>
      <c r="I9" s="52"/>
      <c r="J9" s="17"/>
    </row>
    <row r="10" spans="1:16384" ht="15.75" x14ac:dyDescent="0.25">
      <c r="A10" s="52" t="s">
        <v>19</v>
      </c>
      <c r="B10" s="52"/>
      <c r="C10" s="52"/>
      <c r="D10" s="52"/>
      <c r="E10" s="52"/>
      <c r="F10" s="52"/>
      <c r="G10" s="52"/>
      <c r="H10" s="52"/>
      <c r="I10" s="52"/>
      <c r="J10" s="17"/>
    </row>
    <row r="11" spans="1:16384" ht="15.75" x14ac:dyDescent="0.25">
      <c r="A11" s="52" t="s">
        <v>18</v>
      </c>
      <c r="B11" s="52"/>
      <c r="C11" s="52"/>
      <c r="D11" s="52"/>
      <c r="E11" s="52"/>
      <c r="F11" s="52"/>
      <c r="G11" s="52"/>
      <c r="H11" s="52"/>
      <c r="I11" s="52"/>
      <c r="J11" s="17"/>
    </row>
    <row r="12" spans="1:16384" ht="15.75" x14ac:dyDescent="0.25">
      <c r="A12" s="49" t="s">
        <v>49</v>
      </c>
      <c r="B12" s="49"/>
      <c r="C12" s="49"/>
      <c r="D12" s="49"/>
      <c r="E12" s="49"/>
      <c r="F12" s="49"/>
      <c r="G12" s="49"/>
      <c r="H12" s="49"/>
      <c r="I12" s="49"/>
    </row>
    <row r="13" spans="1:16384" ht="15.75" x14ac:dyDescent="0.25">
      <c r="A13" s="40"/>
      <c r="B13" s="40"/>
      <c r="C13" s="40"/>
      <c r="D13" s="40"/>
      <c r="E13" s="40"/>
      <c r="F13" s="40"/>
      <c r="G13" s="40"/>
      <c r="H13" s="40"/>
      <c r="I13" s="40"/>
    </row>
    <row r="14" spans="1:16384" ht="21" customHeight="1" thickBot="1" x14ac:dyDescent="0.3">
      <c r="A14" s="50" t="s">
        <v>14</v>
      </c>
      <c r="B14" s="50"/>
      <c r="C14" s="50"/>
      <c r="D14" s="50"/>
      <c r="E14" s="50"/>
      <c r="F14" s="50"/>
      <c r="G14" s="50"/>
      <c r="H14" s="50"/>
      <c r="I14" s="51"/>
    </row>
    <row r="15" spans="1:16384" ht="25.5" x14ac:dyDescent="0.25">
      <c r="A15" s="36" t="s">
        <v>2</v>
      </c>
      <c r="B15" s="37" t="s">
        <v>3</v>
      </c>
      <c r="C15" s="38" t="s">
        <v>13</v>
      </c>
      <c r="D15" s="37" t="s">
        <v>0</v>
      </c>
      <c r="E15" s="37" t="s">
        <v>1</v>
      </c>
      <c r="F15" s="39" t="s">
        <v>6</v>
      </c>
      <c r="G15" s="39" t="s">
        <v>33</v>
      </c>
      <c r="H15" s="39" t="s">
        <v>7</v>
      </c>
      <c r="I15" s="39" t="s">
        <v>36</v>
      </c>
      <c r="J15" s="39" t="s">
        <v>35</v>
      </c>
    </row>
    <row r="16" spans="1:16384" s="14" customFormat="1" ht="33.75" customHeight="1" x14ac:dyDescent="0.2">
      <c r="A16" s="11">
        <v>1</v>
      </c>
      <c r="B16" s="12">
        <v>189</v>
      </c>
      <c r="C16" s="41" t="s">
        <v>27</v>
      </c>
      <c r="D16" s="12" t="s">
        <v>55</v>
      </c>
      <c r="E16" s="12" t="s">
        <v>26</v>
      </c>
      <c r="F16" s="13">
        <v>7400</v>
      </c>
      <c r="G16" s="13"/>
      <c r="H16" s="13">
        <f>SUM(F16:G16)</f>
        <v>7400</v>
      </c>
      <c r="I16" s="13"/>
      <c r="J16" s="13">
        <f t="shared" ref="J16:J25" si="0">+H16-I16</f>
        <v>7400</v>
      </c>
    </row>
    <row r="17" spans="1:10" s="14" customFormat="1" ht="48" customHeight="1" x14ac:dyDescent="0.2">
      <c r="A17" s="11">
        <v>2</v>
      </c>
      <c r="B17" s="12">
        <v>189</v>
      </c>
      <c r="C17" s="41" t="s">
        <v>60</v>
      </c>
      <c r="D17" s="12" t="s">
        <v>68</v>
      </c>
      <c r="E17" s="12" t="s">
        <v>25</v>
      </c>
      <c r="F17" s="13">
        <v>7500</v>
      </c>
      <c r="G17" s="13"/>
      <c r="H17" s="13">
        <f t="shared" ref="H17:H25" si="1">SUM(F17:G17)</f>
        <v>7500</v>
      </c>
      <c r="I17" s="13"/>
      <c r="J17" s="13">
        <f t="shared" si="0"/>
        <v>7500</v>
      </c>
    </row>
    <row r="18" spans="1:10" s="14" customFormat="1" ht="33.75" customHeight="1" x14ac:dyDescent="0.2">
      <c r="A18" s="11">
        <v>3</v>
      </c>
      <c r="B18" s="12">
        <v>189</v>
      </c>
      <c r="C18" s="41" t="s">
        <v>61</v>
      </c>
      <c r="D18" s="12" t="s">
        <v>69</v>
      </c>
      <c r="E18" s="12" t="s">
        <v>25</v>
      </c>
      <c r="F18" s="13">
        <v>8400</v>
      </c>
      <c r="G18" s="13"/>
      <c r="H18" s="13">
        <f t="shared" si="1"/>
        <v>8400</v>
      </c>
      <c r="I18" s="13"/>
      <c r="J18" s="13">
        <f t="shared" si="0"/>
        <v>8400</v>
      </c>
    </row>
    <row r="19" spans="1:10" s="14" customFormat="1" ht="33.75" customHeight="1" x14ac:dyDescent="0.2">
      <c r="A19" s="11">
        <v>4</v>
      </c>
      <c r="B19" s="12">
        <v>189</v>
      </c>
      <c r="C19" s="41" t="s">
        <v>62</v>
      </c>
      <c r="D19" s="12" t="s">
        <v>70</v>
      </c>
      <c r="E19" s="12" t="s">
        <v>75</v>
      </c>
      <c r="F19" s="13">
        <v>3500</v>
      </c>
      <c r="G19" s="13"/>
      <c r="H19" s="13">
        <f t="shared" si="1"/>
        <v>3500</v>
      </c>
      <c r="I19" s="13"/>
      <c r="J19" s="13">
        <f t="shared" si="0"/>
        <v>3500</v>
      </c>
    </row>
    <row r="20" spans="1:10" s="14" customFormat="1" ht="33.75" customHeight="1" x14ac:dyDescent="0.2">
      <c r="A20" s="11">
        <v>5</v>
      </c>
      <c r="B20" s="12">
        <v>189</v>
      </c>
      <c r="C20" s="41" t="s">
        <v>63</v>
      </c>
      <c r="D20" s="12" t="s">
        <v>71</v>
      </c>
      <c r="E20" s="12" t="s">
        <v>75</v>
      </c>
      <c r="F20" s="13">
        <v>3300</v>
      </c>
      <c r="G20" s="13"/>
      <c r="H20" s="13">
        <f t="shared" si="1"/>
        <v>3300</v>
      </c>
      <c r="I20" s="13"/>
      <c r="J20" s="13">
        <f t="shared" si="0"/>
        <v>3300</v>
      </c>
    </row>
    <row r="21" spans="1:10" s="14" customFormat="1" ht="33.75" customHeight="1" x14ac:dyDescent="0.2">
      <c r="A21" s="11">
        <v>6</v>
      </c>
      <c r="B21" s="12">
        <v>189</v>
      </c>
      <c r="C21" s="41" t="s">
        <v>64</v>
      </c>
      <c r="D21" s="12" t="s">
        <v>71</v>
      </c>
      <c r="E21" s="12" t="s">
        <v>75</v>
      </c>
      <c r="F21" s="13">
        <v>3300</v>
      </c>
      <c r="G21" s="13"/>
      <c r="H21" s="13">
        <f t="shared" si="1"/>
        <v>3300</v>
      </c>
      <c r="I21" s="13"/>
      <c r="J21" s="13">
        <f t="shared" si="0"/>
        <v>3300</v>
      </c>
    </row>
    <row r="22" spans="1:10" s="14" customFormat="1" ht="33.75" customHeight="1" x14ac:dyDescent="0.2">
      <c r="A22" s="11">
        <v>7</v>
      </c>
      <c r="B22" s="12">
        <v>189</v>
      </c>
      <c r="C22" s="41" t="s">
        <v>65</v>
      </c>
      <c r="D22" s="12" t="s">
        <v>72</v>
      </c>
      <c r="E22" s="12" t="s">
        <v>75</v>
      </c>
      <c r="F22" s="13">
        <v>3300</v>
      </c>
      <c r="G22" s="13"/>
      <c r="H22" s="13">
        <f t="shared" si="1"/>
        <v>3300</v>
      </c>
      <c r="I22" s="13"/>
      <c r="J22" s="13">
        <f t="shared" si="0"/>
        <v>3300</v>
      </c>
    </row>
    <row r="23" spans="1:10" s="14" customFormat="1" ht="33.75" customHeight="1" x14ac:dyDescent="0.2">
      <c r="A23" s="11">
        <v>8</v>
      </c>
      <c r="B23" s="12">
        <v>189</v>
      </c>
      <c r="C23" s="41" t="s">
        <v>66</v>
      </c>
      <c r="D23" s="12" t="s">
        <v>73</v>
      </c>
      <c r="E23" s="12" t="s">
        <v>75</v>
      </c>
      <c r="F23" s="13">
        <v>3500</v>
      </c>
      <c r="G23" s="13"/>
      <c r="H23" s="13">
        <f t="shared" si="1"/>
        <v>3500</v>
      </c>
      <c r="I23" s="13"/>
      <c r="J23" s="13">
        <f t="shared" si="0"/>
        <v>3500</v>
      </c>
    </row>
    <row r="24" spans="1:10" s="14" customFormat="1" ht="33.75" customHeight="1" x14ac:dyDescent="0.2">
      <c r="A24" s="11">
        <v>9</v>
      </c>
      <c r="B24" s="12">
        <v>189</v>
      </c>
      <c r="C24" s="41" t="s">
        <v>78</v>
      </c>
      <c r="D24" s="12" t="s">
        <v>79</v>
      </c>
      <c r="E24" s="12" t="s">
        <v>75</v>
      </c>
      <c r="F24" s="13">
        <v>22470</v>
      </c>
      <c r="G24" s="13"/>
      <c r="H24" s="13">
        <f t="shared" si="1"/>
        <v>22470</v>
      </c>
      <c r="I24" s="13"/>
      <c r="J24" s="13">
        <f t="shared" si="0"/>
        <v>22470</v>
      </c>
    </row>
    <row r="25" spans="1:10" s="14" customFormat="1" ht="33.75" customHeight="1" x14ac:dyDescent="0.2">
      <c r="A25" s="11">
        <v>10</v>
      </c>
      <c r="B25" s="12">
        <v>189</v>
      </c>
      <c r="C25" s="41" t="s">
        <v>67</v>
      </c>
      <c r="D25" s="12" t="s">
        <v>74</v>
      </c>
      <c r="E25" s="12" t="s">
        <v>25</v>
      </c>
      <c r="F25" s="13">
        <f>1200+1200</f>
        <v>2400</v>
      </c>
      <c r="G25" s="13"/>
      <c r="H25" s="13">
        <f t="shared" si="1"/>
        <v>2400</v>
      </c>
      <c r="I25" s="13"/>
      <c r="J25" s="13">
        <f t="shared" si="0"/>
        <v>2400</v>
      </c>
    </row>
  </sheetData>
  <mergeCells count="1651"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</mergeCells>
  <pageMargins left="0.98425196850393704" right="0.70866141732283472" top="1.5748031496062993" bottom="0.74803149606299213" header="0.31496062992125984" footer="0.31496062992125984"/>
  <pageSetup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2022-04-22T15:37:39Z</cp:lastPrinted>
  <dcterms:created xsi:type="dcterms:W3CDTF">2017-12-05T18:01:17Z</dcterms:created>
  <dcterms:modified xsi:type="dcterms:W3CDTF">2022-06-01T18:53:25Z</dcterms:modified>
</cp:coreProperties>
</file>