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PRESUPUESTARIA'!$A$1:$F$106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<sst xmlns="http://schemas.openxmlformats.org/spreadsheetml/2006/main" count="604" uniqueCount="395">
  <si>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</si>
  <si>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</si>
  <si>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</si>
  <si>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</si>
  <si>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</si>
  <si>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</si>
  <si>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</si>
  <si>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</si>
  <si>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</si>
  <si>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</si>
  <si>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</si>
  <si>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</si>
  <si>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</si>
  <si>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</si>
  <si>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</si>
  <si>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</si>
  <si>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</si>
  <si>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</si>
  <si>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</si>
  <si>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</si>
  <si>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</si>
  <si>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</si>
  <si>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</si>
  <si>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</si>
  <si>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</si>
  <si>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</si>
  <si>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</si>
  <si>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</si>
  <si>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</si>
  <si>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</si>
  <si>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</si>
  <si>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</si>
  <si>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</si>
  <si>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</si>
  <si>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</si>
  <si>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</si>
  <si>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</si>
  <si>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</si>
  <si>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</si>
  <si>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</si>
  <si>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</si>
  <si>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</si>
  <si>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</si>
  <si>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</si>
  <si>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</si>
  <si>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</si>
  <si>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</si>
  <si>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</si>
  <si>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</si>
  <si>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</si>
  <si>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</si>
  <si>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</si>
  <si>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</si>
  <si>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</si>
  <si>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</si>
  <si>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</si>
  <si>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</si>
  <si>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</si>
  <si>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</si>
  <si>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</si>
  <si>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</si>
  <si>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</si>
  <si>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</si>
  <si>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</si>
  <si>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</si>
  <si>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</si>
  <si>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</si>
  <si>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</si>
  <si>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</si>
  <si>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</si>
  <si>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</si>
  <si>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</si>
  <si>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</si>
  <si>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</si>
  <si>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</si>
  <si>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</si>
  <si>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</si>
  <si>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</si>
  <si>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</si>
  <si>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</si>
  <si>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</si>
  <si>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</si>
  <si>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</si>
  <si>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</si>
  <si>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</si>
  <si>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</si>
  <si>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</si>
  <si>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</si>
  <si>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</si>
  <si>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</si>
  <si>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</si>
  <si>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</si>
  <si>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</si>
  <si>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</si>
  <si>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</si>
  <si>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</si>
  <si>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</si>
  <si>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</si>
  <si>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</si>
  <si>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</si>
  <si>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</si>
  <si>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</si>
  <si>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</si>
  <si>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</si>
  <si>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</si>
  <si>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</si>
  <si>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</si>
  <si>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</si>
  <si>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</si>
  <si>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</si>
  <si>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</si>
  <si>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</si>
  <si>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</si>
  <si>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</si>
  <si>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</si>
  <si>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</si>
  <si>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</si>
  <si>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</si>
  <si>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</si>
  <si>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</si>
  <si>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</si>
  <si>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</si>
  <si>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</si>
  <si>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</si>
  <si>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</si>
  <si>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</si>
  <si>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</si>
  <si>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</si>
  <si>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</si>
  <si>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</si>
  <si>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</si>
  <si>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</si>
  <si>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</si>
  <si>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</si>
  <si>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</si>
  <si>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</si>
  <si>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</si>
  <si>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</si>
  <si>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</si>
  <si>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</si>
  <si>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</si>
  <si>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</si>
  <si>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</si>
  <si>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</si>
  <si>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</si>
  <si>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</si>
  <si>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</si>
  <si>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</si>
  <si>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</si>
  <si>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</si>
  <si>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</si>
  <si>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</si>
  <si>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</si>
  <si>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</si>
  <si>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</si>
  <si>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</si>
  <si>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</si>
  <si>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</si>
  <si>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</si>
  <si>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</si>
  <si>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</si>
  <si>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</si>
  <si>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</si>
  <si>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</si>
  <si>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</si>
  <si>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</si>
  <si>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</si>
  <si>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</si>
  <si>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</si>
  <si>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</si>
  <si>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</si>
  <si>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</si>
  <si>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</si>
  <si>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</si>
  <si>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</si>
  <si>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</si>
  <si>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</si>
  <si>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</si>
  <si>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</si>
  <si>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</si>
  <si>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</si>
  <si>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</si>
  <si>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</si>
  <si>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</si>
  <si>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</si>
  <si>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</si>
  <si>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</si>
  <si>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</si>
  <si>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</si>
  <si>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</si>
  <si>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</si>
  <si>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</si>
  <si>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</si>
  <si>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</si>
  <si>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</si>
  <si>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</si>
  <si>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</si>
  <si>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</si>
  <si>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</si>
  <si>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</si>
  <si>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</si>
  <si>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</si>
  <si>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</si>
  <si>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</si>
  <si>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</si>
  <si>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</si>
  <si>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</si>
  <si>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</si>
  <si>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</si>
  <si>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</si>
  <si>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</si>
  <si>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</si>
  <si>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</si>
  <si>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</si>
  <si>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</si>
  <si>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</si>
  <si>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</si>
  <si>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</si>
  <si>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</si>
  <si>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</si>
  <si>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</si>
  <si>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</si>
  <si>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</si>
  <si>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</si>
  <si>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</si>
  <si>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</si>
  <si>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</si>
  <si>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</si>
  <si>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</si>
  <si>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</si>
  <si>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</si>
  <si>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</si>
  <si>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</si>
  <si>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</si>
  <si>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</si>
  <si>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</si>
  <si>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</si>
  <si>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</si>
  <si>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</si>
  <si>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</si>
  <si>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</si>
  <si>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</si>
  <si>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</si>
  <si>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</si>
  <si>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</si>
  <si>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</si>
  <si>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</si>
  <si>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</si>
  <si>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</si>
  <si>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</si>
  <si>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</si>
  <si>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</si>
  <si>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</si>
  <si>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</si>
  <si>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</si>
  <si>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</si>
  <si>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</si>
  <si>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</si>
  <si>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</si>
  <si>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</si>
  <si>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</si>
  <si>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</si>
  <si>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</si>
  <si>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</si>
  <si>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</si>
  <si>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</si>
  <si>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</si>
  <si>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</si>
  <si>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</si>
  <si>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</si>
  <si>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</si>
  <si>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</si>
  <si>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</si>
  <si>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</si>
  <si>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</si>
  <si>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</si>
  <si>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</si>
  <si>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</si>
  <si>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</si>
  <si>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</si>
  <si>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</si>
  <si>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</si>
  <si>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</si>
  <si>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</si>
  <si>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</si>
  <si>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</si>
  <si>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</si>
  <si>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</si>
  <si>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</si>
  <si>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</si>
  <si>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</si>
  <si>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</si>
  <si>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</si>
  <si>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</si>
  <si>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</si>
  <si>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</si>
  <si>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</si>
  <si>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</si>
  <si>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</si>
  <si>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</si>
  <si>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</si>
  <si>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</si>
  <si>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</si>
  <si>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</si>
  <si>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</si>
  <si>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</si>
  <si>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</si>
  <si>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</si>
  <si>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</si>
  <si>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</si>
  <si>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</si>
  <si>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</si>
  <si>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</si>
  <si>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</si>
  <si>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</si>
  <si>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</si>
  <si>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</si>
  <si>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</si>
  <si>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</si>
  <si>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</si>
  <si>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</si>
  <si>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</si>
  <si>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</si>
  <si>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</si>
  <si>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</si>
  <si>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</si>
  <si>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</si>
  <si>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</si>
  <si>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</si>
  <si>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</si>
  <si>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</si>
  <si>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</si>
  <si>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</si>
  <si>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</si>
  <si>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</si>
  <si>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</si>
  <si>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</si>
  <si>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</si>
  <si>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</si>
  <si>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</si>
  <si>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</si>
  <si>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</si>
  <si>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</si>
  <si>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</si>
  <si>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</si>
  <si>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</si>
  <si>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</si>
  <si>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</si>
  <si>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</si>
  <si>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</si>
  <si>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</si>
  <si>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</si>
  <si>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</si>
  <si>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</si>
  <si>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</si>
  <si>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</si>
  <si>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</si>
  <si>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</si>
  <si>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</si>
  <si>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</si>
  <si>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</si>
  <si>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</si>
  <si>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</si>
  <si>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</si>
  <si>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</si>
  <si>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</si>
  <si>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</si>
  <si>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</si>
  <si>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</si>
  <si>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</si>
  <si>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</si>
  <si>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</si>
  <si>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</si>
  <si>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</si>
  <si>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</si>
  <si>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</si>
  <si>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</si>
  <si>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</si>
  <si>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</si>
  <si>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</si>
  <si>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</si>
  <si>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</si>
  <si>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</si>
  <si>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</si>
  <si>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</si>
  <si>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</si>
  <si>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</si>
  <si>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</si>
  <si>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</si>
  <si>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</si>
  <si>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</si>
  <si>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</si>
  <si>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</si>
  <si>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Ejecucion Presupuestaria de Egresos 2022</t>
  </si>
  <si>
    <t>FECHA DE ACTUALIZACIÓN:  ABRIL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</si>
</sst>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thin"/>
      <right style="thin"/>
      <top style="thin"/>
      <bottom/>
    </border>
    <border>
      <left style="medium"/>
      <right style="medium"/>
      <top>
        <color indexed="63"/>
      </top>
      <bottom style="medium"/>
    </border>
    <border>
      <left style="medium"/>
      <right style="thin"/>
      <top style="medium"/>
      <bottom style="medium"/>
    </border>
    <border>
      <left style="thin"/>
      <right style="thin"/>
      <top/>
      <bottom style="thin"/>
    </border>
    <border>
      <left style="medium"/>
      <right style="thin"/>
      <top>
        <color indexed="63"/>
      </top>
      <bottom style="thin"/>
    </border>
    <border>
      <left style="medium"/>
      <right style="medium"/>
      <top style="thin"/>
      <bottom style="hair"/>
    </border>
    <border>
      <left>
        <color indexed="63"/>
      </left>
      <right style="medium"/>
      <top style="medium"/>
      <bottom>
        <color indexed="63"/>
      </botto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1">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38" fillId="34" borderId="0" xfId="0" applyFont="1" applyFill="1" applyAlignment="1">
      <alignment vertical="center"/>
    </xf>
    <xf numFmtId="4" fontId="38" fillId="34" borderId="29" xfId="0" applyNumberFormat="1" applyFont="1" applyFill="1" applyBorder="1" applyAlignment="1">
      <alignment horizontal="center" vertical="center" wrapText="1"/>
    </xf>
    <xf numFmtId="4" fontId="38" fillId="34" borderId="30" xfId="0" applyNumberFormat="1" applyFont="1" applyFill="1" applyBorder="1" applyAlignment="1">
      <alignment horizontal="center" vertical="center"/>
    </xf>
    <xf numFmtId="0" fontId="2" fillId="34" borderId="31" xfId="0" applyNumberFormat="1" applyFont="1" applyFill="1" applyBorder="1" applyAlignment="1">
      <alignment horizontal="center"/>
    </xf>
    <xf numFmtId="39" fontId="39" fillId="34" borderId="19" xfId="0" applyNumberFormat="1" applyFont="1" applyFill="1" applyBorder="1" applyAlignment="1">
      <alignment horizontal="right"/>
    </xf>
    <xf numFmtId="0" fontId="2" fillId="34" borderId="32" xfId="0" applyFont="1" applyFill="1" applyBorder="1" applyAlignment="1">
      <alignment horizontal="left" wrapText="1"/>
    </xf>
    <xf numFmtId="39" fontId="39" fillId="34" borderId="33"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40" fontId="2" fillId="0" borderId="19" xfId="0" applyNumberFormat="1" applyFont="1" applyFill="1" applyBorder="1" applyAlignment="1">
      <alignment/>
    </xf>
    <xf numFmtId="40" fontId="2" fillId="34" borderId="33" xfId="0" applyNumberFormat="1" applyFont="1" applyFill="1" applyBorder="1" applyAlignment="1">
      <alignment/>
    </xf>
    <xf numFmtId="40" fontId="2" fillId="0" borderId="33" xfId="0" applyNumberFormat="1" applyFont="1" applyFill="1" applyBorder="1" applyAlignment="1">
      <alignment/>
    </xf>
    <xf numFmtId="4" fontId="38" fillId="34" borderId="35" xfId="0" applyNumberFormat="1" applyFont="1" applyFill="1" applyBorder="1" applyAlignment="1">
      <alignment horizontal="center" vertical="center"/>
    </xf>
    <xf numFmtId="40" fontId="2" fillId="34" borderId="36" xfId="0" applyNumberFormat="1" applyFont="1" applyFill="1" applyBorder="1" applyAlignment="1">
      <alignment/>
    </xf>
    <xf numFmtId="0" fontId="2" fillId="34" borderId="37" xfId="0" applyFont="1" applyFill="1" applyBorder="1" applyAlignment="1">
      <alignment horizontal="left" wrapText="1"/>
    </xf>
    <xf numFmtId="40" fontId="2" fillId="0" borderId="36" xfId="0" applyNumberFormat="1" applyFont="1" applyFill="1" applyBorder="1" applyAlignment="1">
      <alignment/>
    </xf>
    <xf numFmtId="0" fontId="2" fillId="34" borderId="19" xfId="0" applyFont="1" applyFill="1" applyBorder="1" applyAlignment="1">
      <alignment horizontal="left" wrapText="1"/>
    </xf>
    <xf numFmtId="0" fontId="2" fillId="34" borderId="38" xfId="0" applyFont="1" applyFill="1" applyBorder="1" applyAlignment="1">
      <alignment horizontal="left" wrapText="1"/>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39" xfId="0" applyNumberFormat="1" applyFont="1" applyFill="1" applyBorder="1" applyAlignment="1">
      <alignment horizontal="center" vertical="center" wrapText="1"/>
    </xf>
    <xf numFmtId="9" fontId="20" fillId="0" borderId="40"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85" t="s">
        <v>314</v>
      </c>
      <c r="C1" s="285"/>
      <c r="D1" s="285"/>
      <c r="E1" s="285"/>
      <c r="F1" s="285"/>
      <c r="G1" s="285"/>
      <c r="H1" s="285"/>
      <c r="I1" s="209"/>
      <c r="J1" s="144"/>
    </row>
    <row r="2" spans="2:10" ht="15.75" hidden="1">
      <c r="B2" s="208"/>
      <c r="C2" s="208"/>
      <c r="F2" s="209"/>
      <c r="G2" s="209"/>
      <c r="H2" s="209"/>
      <c r="I2" s="209"/>
      <c r="J2" s="144"/>
    </row>
    <row r="3" spans="2:11" ht="15.75" hidden="1">
      <c r="B3" s="285" t="s">
        <v>189</v>
      </c>
      <c r="C3" s="285"/>
      <c r="D3" s="285"/>
      <c r="E3" s="285"/>
      <c r="F3" s="285"/>
      <c r="G3" s="285"/>
      <c r="H3" s="285"/>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86" t="s">
        <v>274</v>
      </c>
      <c r="F10" s="286"/>
      <c r="G10" s="286"/>
      <c r="H10" s="286"/>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7" t="s">
        <v>314</v>
      </c>
      <c r="C1" s="287"/>
      <c r="D1" s="287"/>
      <c r="E1" s="287"/>
      <c r="F1" s="287"/>
      <c r="G1" s="287"/>
      <c r="H1" s="287"/>
      <c r="I1" s="192"/>
      <c r="J1" s="212"/>
    </row>
    <row r="2" spans="2:10" ht="15.75">
      <c r="B2" s="228"/>
      <c r="C2" s="228"/>
      <c r="F2" s="229"/>
      <c r="G2" s="229"/>
      <c r="H2" s="229"/>
      <c r="I2" s="192"/>
      <c r="J2" s="212"/>
    </row>
    <row r="3" spans="2:11" ht="15.75">
      <c r="B3" s="288" t="s">
        <v>324</v>
      </c>
      <c r="C3" s="288"/>
      <c r="D3" s="288"/>
      <c r="E3" s="288"/>
      <c r="F3" s="288"/>
      <c r="G3" s="288"/>
      <c r="H3" s="288"/>
      <c r="I3" s="192"/>
      <c r="J3" s="212"/>
      <c r="K3" s="212"/>
    </row>
    <row r="4" spans="2:11" ht="11.25" customHeight="1">
      <c r="B4" s="228"/>
      <c r="C4" s="228"/>
      <c r="F4" s="229"/>
      <c r="G4" s="229"/>
      <c r="H4" s="229"/>
      <c r="I4" s="192"/>
      <c r="J4" s="229"/>
      <c r="K4" s="229"/>
    </row>
    <row r="5" spans="1:10" ht="15.75">
      <c r="A5" s="287" t="s">
        <v>315</v>
      </c>
      <c r="B5" s="287"/>
      <c r="C5" s="287"/>
      <c r="D5" s="287"/>
      <c r="E5" s="287"/>
      <c r="F5" s="287"/>
      <c r="G5" s="287"/>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89" t="s">
        <v>276</v>
      </c>
      <c r="F10" s="289"/>
      <c r="G10" s="289"/>
      <c r="H10" s="289"/>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90"/>
      <c r="E170" s="290"/>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90"/>
      <c r="E180" s="290"/>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6"/>
  <sheetViews>
    <sheetView tabSelected="1" zoomScalePageLayoutView="0" workbookViewId="0" topLeftCell="A1">
      <selection activeCell="A1" sqref="A1:F106"/>
    </sheetView>
  </sheetViews>
  <sheetFormatPr defaultColWidth="9.140625" defaultRowHeight="12.75"/>
  <cols>
    <col min="1" max="1" width="8.57421875" style="123" customWidth="1"/>
    <col min="2" max="2" width="36.28125" style="125" customWidth="1"/>
    <col min="3" max="6" width="11.7109375" style="119" customWidth="1"/>
    <col min="7" max="16384" width="9.140625" style="119" customWidth="1"/>
  </cols>
  <sheetData>
    <row r="1" spans="1:6" ht="15">
      <c r="A1" s="270" t="s">
        <v>364</v>
      </c>
      <c r="B1" s="270"/>
      <c r="C1" s="270"/>
      <c r="D1" s="270"/>
      <c r="E1" s="270"/>
      <c r="F1" s="270"/>
    </row>
    <row r="2" spans="1:3" ht="15">
      <c r="A2" s="291" t="s">
        <v>356</v>
      </c>
      <c r="B2" s="291"/>
      <c r="C2" s="291"/>
    </row>
    <row r="3" spans="1:2" ht="15">
      <c r="A3" s="270" t="s">
        <v>357</v>
      </c>
      <c r="B3" s="270"/>
    </row>
    <row r="4" spans="1:3" ht="15">
      <c r="A4" s="291" t="s">
        <v>362</v>
      </c>
      <c r="B4" s="291"/>
      <c r="C4" s="291"/>
    </row>
    <row r="5" spans="1:6" ht="15">
      <c r="A5" s="270" t="s">
        <v>358</v>
      </c>
      <c r="B5" s="270"/>
      <c r="C5" s="270"/>
      <c r="D5" s="270"/>
      <c r="E5" s="270"/>
      <c r="F5" s="270"/>
    </row>
    <row r="6" spans="1:6" ht="15">
      <c r="A6" s="270" t="s">
        <v>370</v>
      </c>
      <c r="B6" s="270"/>
      <c r="C6" s="270"/>
      <c r="D6" s="270"/>
      <c r="E6" s="270"/>
      <c r="F6" s="270"/>
    </row>
    <row r="7" spans="1:6" ht="15">
      <c r="A7" s="271" t="s">
        <v>391</v>
      </c>
      <c r="B7" s="271"/>
      <c r="C7" s="271"/>
      <c r="D7" s="271"/>
      <c r="E7" s="271"/>
      <c r="F7" s="271"/>
    </row>
    <row r="8" spans="1:3" ht="15">
      <c r="A8" s="291" t="s">
        <v>394</v>
      </c>
      <c r="B8" s="291"/>
      <c r="C8" s="291"/>
    </row>
    <row r="9" spans="1:2" ht="15">
      <c r="A9" s="291"/>
      <c r="B9" s="291"/>
    </row>
    <row r="10" spans="1:3" ht="15">
      <c r="A10" s="291" t="s">
        <v>359</v>
      </c>
      <c r="B10" s="291"/>
      <c r="C10" s="291"/>
    </row>
    <row r="11" spans="1:3" ht="15.75" customHeight="1">
      <c r="A11" s="291" t="s">
        <v>360</v>
      </c>
      <c r="B11" s="291"/>
      <c r="C11" s="291"/>
    </row>
    <row r="12" spans="1:3" ht="15.75" customHeight="1">
      <c r="A12" s="291" t="s">
        <v>361</v>
      </c>
      <c r="B12" s="291"/>
      <c r="C12" s="291"/>
    </row>
    <row r="13" spans="1:2" ht="15.75" customHeight="1">
      <c r="A13" s="246"/>
      <c r="B13" s="246"/>
    </row>
    <row r="14" spans="1:3" ht="15.75" customHeight="1">
      <c r="A14" s="291" t="s">
        <v>366</v>
      </c>
      <c r="B14" s="291"/>
      <c r="C14" s="291"/>
    </row>
    <row r="15" spans="1:3" ht="15.75" customHeight="1">
      <c r="A15" s="291" t="s">
        <v>363</v>
      </c>
      <c r="B15" s="291"/>
      <c r="C15" s="291"/>
    </row>
    <row r="16" spans="1:2" ht="24.75" thickBot="1">
      <c r="A16" s="244"/>
      <c r="B16" s="247" t="s">
        <v>393</v>
      </c>
    </row>
    <row r="17" spans="1:6" ht="15.75" thickBot="1">
      <c r="A17" s="261"/>
      <c r="B17" s="262" t="s">
        <v>2</v>
      </c>
      <c r="C17" s="263" t="s">
        <v>270</v>
      </c>
      <c r="D17" s="279" t="s">
        <v>271</v>
      </c>
      <c r="E17" s="279" t="s">
        <v>272</v>
      </c>
      <c r="F17" s="279" t="s">
        <v>273</v>
      </c>
    </row>
    <row r="18" spans="1:6" ht="21.75" customHeight="1">
      <c r="A18" s="264">
        <v>0</v>
      </c>
      <c r="B18" s="281" t="s">
        <v>282</v>
      </c>
      <c r="C18" s="124"/>
      <c r="D18" s="250"/>
      <c r="E18" s="250"/>
      <c r="F18" s="250"/>
    </row>
    <row r="19" spans="1:6" ht="15">
      <c r="A19" s="253">
        <v>11</v>
      </c>
      <c r="B19" s="248" t="s">
        <v>136</v>
      </c>
      <c r="C19" s="250">
        <f>4555.5+3169.5+4555.5+3169.5</f>
        <v>15450</v>
      </c>
      <c r="D19" s="124">
        <f>7725+3169.5+4555.5</f>
        <v>15450</v>
      </c>
      <c r="E19" s="124">
        <f>4555.5+3169.5+7725</f>
        <v>15450</v>
      </c>
      <c r="F19" s="124">
        <f>4555.5+3169.5+4555.5+3169.5</f>
        <v>15450</v>
      </c>
    </row>
    <row r="20" spans="1:6" ht="23.25" customHeight="1">
      <c r="A20" s="253">
        <v>15</v>
      </c>
      <c r="B20" s="248" t="s">
        <v>202</v>
      </c>
      <c r="C20" s="250">
        <f>125+125+125+125</f>
        <v>500</v>
      </c>
      <c r="D20" s="124">
        <f>250+125+125</f>
        <v>500</v>
      </c>
      <c r="E20" s="124">
        <f>125+125+250</f>
        <v>500</v>
      </c>
      <c r="F20" s="124">
        <f>125+125+125+125</f>
        <v>500</v>
      </c>
    </row>
    <row r="21" spans="1:6" ht="23.25" customHeight="1">
      <c r="A21" s="253">
        <v>22</v>
      </c>
      <c r="B21" s="248" t="s">
        <v>333</v>
      </c>
      <c r="C21" s="250">
        <f>2375+2375</f>
        <v>4750</v>
      </c>
      <c r="D21" s="124">
        <f>2515+2375+4890</f>
        <v>9780</v>
      </c>
      <c r="E21" s="124">
        <f>2515+2375+4890</f>
        <v>9780</v>
      </c>
      <c r="F21" s="124">
        <f>2515+2375+2375+2515</f>
        <v>9780</v>
      </c>
    </row>
    <row r="22" spans="1:6" ht="23.25" customHeight="1">
      <c r="A22" s="253">
        <v>27</v>
      </c>
      <c r="B22" s="248" t="s">
        <v>325</v>
      </c>
      <c r="C22" s="250">
        <f>125+125</f>
        <v>250</v>
      </c>
      <c r="D22" s="124">
        <f>125+125+250</f>
        <v>500</v>
      </c>
      <c r="E22" s="124">
        <f>125+125+250</f>
        <v>500</v>
      </c>
      <c r="F22" s="124">
        <f>125+125+125+125</f>
        <v>500</v>
      </c>
    </row>
    <row r="23" spans="1:6" ht="15" customHeight="1">
      <c r="A23" s="253">
        <v>51</v>
      </c>
      <c r="B23" s="248" t="s">
        <v>137</v>
      </c>
      <c r="C23" s="250">
        <v>3373.35</v>
      </c>
      <c r="D23" s="124">
        <v>2155.34</v>
      </c>
      <c r="E23" s="124">
        <v>2692.04</v>
      </c>
      <c r="F23" s="124">
        <v>2692.04</v>
      </c>
    </row>
    <row r="24" spans="1:6" ht="15">
      <c r="A24" s="253">
        <v>61</v>
      </c>
      <c r="B24" s="248" t="s">
        <v>317</v>
      </c>
      <c r="C24" s="250">
        <f>7600+17080</f>
        <v>24680</v>
      </c>
      <c r="D24" s="124">
        <v>24680</v>
      </c>
      <c r="E24" s="124">
        <v>24680</v>
      </c>
      <c r="F24" s="124">
        <v>24680</v>
      </c>
    </row>
    <row r="25" spans="1:6" ht="15">
      <c r="A25" s="253">
        <v>63</v>
      </c>
      <c r="B25" s="248" t="s">
        <v>190</v>
      </c>
      <c r="C25" s="250">
        <v>9000</v>
      </c>
      <c r="D25" s="124">
        <v>9000</v>
      </c>
      <c r="E25" s="124">
        <v>9000</v>
      </c>
      <c r="F25" s="124">
        <v>9000</v>
      </c>
    </row>
    <row r="26" spans="1:6" ht="15">
      <c r="A26" s="253" t="s">
        <v>181</v>
      </c>
      <c r="B26" s="248" t="s">
        <v>138</v>
      </c>
      <c r="C26" s="250">
        <f>4555.5+3169.5+1211.57+3438.69+2525.34</f>
        <v>14900.6</v>
      </c>
      <c r="D26" s="124"/>
      <c r="E26" s="124"/>
      <c r="F26" s="124"/>
    </row>
    <row r="27" spans="1:6" ht="15">
      <c r="A27" s="253">
        <v>72</v>
      </c>
      <c r="B27" s="248" t="s">
        <v>139</v>
      </c>
      <c r="C27" s="250">
        <f>2394.52+2535.67+3195.55</f>
        <v>8125.740000000001</v>
      </c>
      <c r="D27" s="124"/>
      <c r="E27" s="124"/>
      <c r="F27" s="124"/>
    </row>
    <row r="28" spans="1:6" ht="15" customHeight="1">
      <c r="A28" s="254" t="s">
        <v>208</v>
      </c>
      <c r="B28" s="248" t="s">
        <v>140</v>
      </c>
      <c r="C28" s="250"/>
      <c r="D28" s="124"/>
      <c r="E28" s="124">
        <v>7800</v>
      </c>
      <c r="F28" s="124"/>
    </row>
    <row r="29" spans="1:6" ht="15.75" customHeight="1">
      <c r="A29" s="253" t="s">
        <v>182</v>
      </c>
      <c r="B29" s="248" t="s">
        <v>283</v>
      </c>
      <c r="C29" s="250"/>
      <c r="D29" s="124"/>
      <c r="E29" s="124"/>
      <c r="F29" s="124"/>
    </row>
    <row r="30" spans="1:6" ht="15">
      <c r="A30" s="253">
        <v>111</v>
      </c>
      <c r="B30" s="248" t="s">
        <v>141</v>
      </c>
      <c r="C30" s="250"/>
      <c r="D30" s="124">
        <v>561.46</v>
      </c>
      <c r="E30" s="124"/>
      <c r="F30" s="124">
        <v>599.61</v>
      </c>
    </row>
    <row r="31" spans="1:6" ht="14.25" customHeight="1">
      <c r="A31" s="253">
        <v>112</v>
      </c>
      <c r="B31" s="248" t="s">
        <v>354</v>
      </c>
      <c r="C31" s="250"/>
      <c r="D31" s="124">
        <v>1958.41</v>
      </c>
      <c r="E31" s="124"/>
      <c r="F31" s="124">
        <v>1316.25</v>
      </c>
    </row>
    <row r="32" spans="1:6" ht="12.75" customHeight="1">
      <c r="A32" s="253">
        <v>113</v>
      </c>
      <c r="B32" s="248" t="s">
        <v>183</v>
      </c>
      <c r="C32" s="250"/>
      <c r="D32" s="124">
        <f>300+1403.48</f>
        <v>1703.48</v>
      </c>
      <c r="E32" s="124">
        <f>100+300</f>
        <v>400</v>
      </c>
      <c r="F32" s="124">
        <f>438.76+955.42</f>
        <v>1394.1799999999998</v>
      </c>
    </row>
    <row r="33" spans="1:6" ht="15">
      <c r="A33" s="253">
        <v>114</v>
      </c>
      <c r="B33" s="248" t="s">
        <v>200</v>
      </c>
      <c r="C33" s="250"/>
      <c r="D33" s="124"/>
      <c r="E33" s="124"/>
      <c r="F33" s="124"/>
    </row>
    <row r="34" spans="1:6" ht="23.25" customHeight="1">
      <c r="A34" s="253">
        <v>115</v>
      </c>
      <c r="B34" s="248" t="s">
        <v>353</v>
      </c>
      <c r="C34" s="250"/>
      <c r="D34" s="124">
        <f>50+50</f>
        <v>100</v>
      </c>
      <c r="E34" s="124">
        <v>50</v>
      </c>
      <c r="F34" s="124">
        <v>50</v>
      </c>
    </row>
    <row r="35" spans="1:6" ht="15">
      <c r="A35" s="253">
        <v>121</v>
      </c>
      <c r="B35" s="248" t="s">
        <v>142</v>
      </c>
      <c r="C35" s="250"/>
      <c r="D35" s="124"/>
      <c r="E35" s="124"/>
      <c r="F35" s="124"/>
    </row>
    <row r="36" spans="1:6" ht="15">
      <c r="A36" s="253">
        <v>122</v>
      </c>
      <c r="B36" s="248" t="s">
        <v>371</v>
      </c>
      <c r="C36" s="250"/>
      <c r="D36" s="124"/>
      <c r="E36" s="124"/>
      <c r="F36" s="124"/>
    </row>
    <row r="37" spans="1:6" ht="24.75" customHeight="1">
      <c r="A37" s="253">
        <v>131</v>
      </c>
      <c r="B37" s="248" t="s">
        <v>184</v>
      </c>
      <c r="C37" s="250"/>
      <c r="D37" s="124"/>
      <c r="E37" s="124"/>
      <c r="F37" s="124"/>
    </row>
    <row r="38" spans="1:6" ht="15">
      <c r="A38" s="253" t="s">
        <v>143</v>
      </c>
      <c r="B38" s="248" t="s">
        <v>144</v>
      </c>
      <c r="C38" s="250"/>
      <c r="D38" s="124">
        <f>2310+1810</f>
        <v>4120</v>
      </c>
      <c r="E38" s="124">
        <f>6240+4655+544+1170+3431+805</f>
        <v>16845</v>
      </c>
      <c r="F38" s="124">
        <f>546+3080+4425+898</f>
        <v>8949</v>
      </c>
    </row>
    <row r="39" spans="1:6" ht="15.75" customHeight="1">
      <c r="A39" s="253" t="s">
        <v>145</v>
      </c>
      <c r="B39" s="248" t="s">
        <v>146</v>
      </c>
      <c r="C39" s="250"/>
      <c r="D39" s="124"/>
      <c r="E39" s="124">
        <v>4500</v>
      </c>
      <c r="F39" s="124">
        <v>4800</v>
      </c>
    </row>
    <row r="40" spans="1:6" ht="15">
      <c r="A40" s="253">
        <v>151</v>
      </c>
      <c r="B40" s="248" t="s">
        <v>147</v>
      </c>
      <c r="C40" s="250">
        <v>8268.74</v>
      </c>
      <c r="D40" s="276">
        <v>8268.74</v>
      </c>
      <c r="E40" s="124">
        <v>8268.74</v>
      </c>
      <c r="F40" s="124"/>
    </row>
    <row r="41" spans="1:6" s="245" customFormat="1" ht="14.25" customHeight="1">
      <c r="A41" s="253">
        <v>152</v>
      </c>
      <c r="B41" s="248" t="s">
        <v>337</v>
      </c>
      <c r="C41" s="251"/>
      <c r="D41" s="277"/>
      <c r="E41" s="277"/>
      <c r="F41" s="277"/>
    </row>
    <row r="42" spans="1:6" ht="14.25" customHeight="1">
      <c r="A42" s="253">
        <v>153</v>
      </c>
      <c r="B42" s="248" t="s">
        <v>148</v>
      </c>
      <c r="C42" s="251">
        <v>600</v>
      </c>
      <c r="D42" s="277">
        <v>761.64</v>
      </c>
      <c r="E42" s="277">
        <v>600</v>
      </c>
      <c r="F42" s="277">
        <v>738.96</v>
      </c>
    </row>
    <row r="43" spans="1:6" ht="15">
      <c r="A43" s="253">
        <v>155</v>
      </c>
      <c r="B43" s="248" t="s">
        <v>149</v>
      </c>
      <c r="C43" s="124">
        <v>21900</v>
      </c>
      <c r="D43" s="124">
        <f>21900+1460</f>
        <v>23360</v>
      </c>
      <c r="E43" s="276">
        <f>2550+11400</f>
        <v>13950</v>
      </c>
      <c r="F43" s="276">
        <f>8268.74+900+1700+1500+1460+4000</f>
        <v>17828.739999999998</v>
      </c>
    </row>
    <row r="44" spans="1:6" ht="22.5" customHeight="1">
      <c r="A44" s="253">
        <v>161</v>
      </c>
      <c r="B44" s="248" t="s">
        <v>185</v>
      </c>
      <c r="C44" s="250"/>
      <c r="D44" s="124"/>
      <c r="E44" s="124"/>
      <c r="F44" s="124"/>
    </row>
    <row r="45" spans="1:6" ht="15">
      <c r="A45" s="253">
        <v>164</v>
      </c>
      <c r="B45" s="248" t="s">
        <v>195</v>
      </c>
      <c r="C45" s="250">
        <v>4450</v>
      </c>
      <c r="D45" s="124"/>
      <c r="E45" s="124">
        <v>900</v>
      </c>
      <c r="F45" s="124">
        <f>2250+5700</f>
        <v>7950</v>
      </c>
    </row>
    <row r="46" spans="1:6" ht="23.25" customHeight="1">
      <c r="A46" s="253" t="s">
        <v>150</v>
      </c>
      <c r="B46" s="248" t="s">
        <v>151</v>
      </c>
      <c r="C46" s="250"/>
      <c r="D46" s="124"/>
      <c r="E46" s="124"/>
      <c r="F46" s="124"/>
    </row>
    <row r="47" spans="1:6" ht="22.5" customHeight="1">
      <c r="A47" s="253">
        <v>169</v>
      </c>
      <c r="B47" s="248" t="s">
        <v>367</v>
      </c>
      <c r="C47" s="250"/>
      <c r="D47" s="124"/>
      <c r="E47" s="124"/>
      <c r="F47" s="124"/>
    </row>
    <row r="48" spans="1:6" ht="15" customHeight="1">
      <c r="A48" s="253">
        <v>182</v>
      </c>
      <c r="B48" s="248" t="s">
        <v>355</v>
      </c>
      <c r="C48" s="250"/>
      <c r="D48" s="124"/>
      <c r="E48" s="124"/>
      <c r="F48" s="124"/>
    </row>
    <row r="49" spans="1:6" s="245" customFormat="1" ht="15" customHeight="1">
      <c r="A49" s="253">
        <v>183</v>
      </c>
      <c r="B49" s="248" t="s">
        <v>152</v>
      </c>
      <c r="C49" s="250"/>
      <c r="D49" s="124"/>
      <c r="E49" s="124">
        <f>1872+250</f>
        <v>2122</v>
      </c>
      <c r="F49" s="124"/>
    </row>
    <row r="50" spans="1:6" ht="15">
      <c r="A50" s="253">
        <v>185</v>
      </c>
      <c r="B50" s="248" t="s">
        <v>199</v>
      </c>
      <c r="C50" s="250"/>
      <c r="D50" s="124"/>
      <c r="E50" s="124"/>
      <c r="F50" s="124"/>
    </row>
    <row r="51" spans="1:6" ht="22.5">
      <c r="A51" s="253">
        <v>186</v>
      </c>
      <c r="B51" s="248" t="s">
        <v>201</v>
      </c>
      <c r="C51" s="250"/>
      <c r="D51" s="124">
        <v>575</v>
      </c>
      <c r="E51" s="124"/>
      <c r="F51" s="124"/>
    </row>
    <row r="52" spans="1:6" ht="29.25" customHeight="1">
      <c r="A52" s="253">
        <v>189</v>
      </c>
      <c r="B52" s="248" t="s">
        <v>153</v>
      </c>
      <c r="C52" s="250">
        <f>11600+6000+7400</f>
        <v>25000</v>
      </c>
      <c r="D52" s="124">
        <f>32500+6800+3300</f>
        <v>42600</v>
      </c>
      <c r="E52" s="124">
        <f>2800+5765+3700+22470+28800+11180+18900+8280+9035+4600</f>
        <v>115530</v>
      </c>
      <c r="F52" s="124">
        <f>3700+1850+22470+28800+10100+13660</f>
        <v>80580</v>
      </c>
    </row>
    <row r="53" spans="1:6" ht="23.25" customHeight="1">
      <c r="A53" s="253">
        <v>191</v>
      </c>
      <c r="B53" s="248" t="s">
        <v>368</v>
      </c>
      <c r="C53" s="250"/>
      <c r="D53" s="124"/>
      <c r="E53" s="124"/>
      <c r="F53" s="124"/>
    </row>
    <row r="54" spans="1:6" ht="14.25" customHeight="1">
      <c r="A54" s="253" t="s">
        <v>154</v>
      </c>
      <c r="B54" s="248" t="s">
        <v>155</v>
      </c>
      <c r="C54" s="250"/>
      <c r="D54" s="124"/>
      <c r="E54" s="124"/>
      <c r="F54" s="124"/>
    </row>
    <row r="55" spans="1:6" ht="18" customHeight="1">
      <c r="A55" s="253">
        <f>195</f>
        <v>195</v>
      </c>
      <c r="B55" s="248" t="s">
        <v>186</v>
      </c>
      <c r="C55" s="250">
        <v>27.27</v>
      </c>
      <c r="D55" s="124">
        <v>23.86</v>
      </c>
      <c r="E55" s="124">
        <v>31.02</v>
      </c>
      <c r="F55" s="124">
        <v>25.12</v>
      </c>
    </row>
    <row r="56" spans="1:6" ht="24.75" customHeight="1">
      <c r="A56" s="253">
        <v>196</v>
      </c>
      <c r="B56" s="248" t="s">
        <v>156</v>
      </c>
      <c r="C56" s="252"/>
      <c r="D56" s="280">
        <v>32850</v>
      </c>
      <c r="E56" s="282">
        <f>468+12550+2800+34775</f>
        <v>50593</v>
      </c>
      <c r="F56" s="282">
        <f>4346+13910+6955</f>
        <v>25211</v>
      </c>
    </row>
    <row r="57" spans="1:6" ht="15">
      <c r="A57" s="253">
        <v>197</v>
      </c>
      <c r="B57" s="248" t="s">
        <v>313</v>
      </c>
      <c r="C57" s="252">
        <v>977.5</v>
      </c>
      <c r="D57" s="280">
        <v>977.5</v>
      </c>
      <c r="E57" s="280">
        <v>977.5</v>
      </c>
      <c r="F57" s="280">
        <f>977.5+4790</f>
        <v>5767.5</v>
      </c>
    </row>
    <row r="58" spans="1:6" ht="15">
      <c r="A58" s="253">
        <v>199</v>
      </c>
      <c r="B58" s="257" t="s">
        <v>10</v>
      </c>
      <c r="C58" s="250"/>
      <c r="D58" s="124">
        <f>62+385</f>
        <v>447</v>
      </c>
      <c r="E58" s="124">
        <f>101.25+1679.5+25.25+950+165</f>
        <v>2921</v>
      </c>
      <c r="F58" s="124">
        <f>90.25+142.5</f>
        <v>232.75</v>
      </c>
    </row>
    <row r="59" spans="1:6" ht="15.75" customHeight="1">
      <c r="A59" s="253" t="s">
        <v>187</v>
      </c>
      <c r="B59" s="248" t="s">
        <v>157</v>
      </c>
      <c r="C59" s="124"/>
      <c r="D59" s="124"/>
      <c r="E59" s="124"/>
      <c r="F59" s="124"/>
    </row>
    <row r="60" spans="1:6" ht="15">
      <c r="A60" s="253">
        <v>211</v>
      </c>
      <c r="B60" s="248" t="s">
        <v>158</v>
      </c>
      <c r="C60" s="124">
        <v>34106</v>
      </c>
      <c r="D60" s="124">
        <f>1523.95+1039.6</f>
        <v>2563.55</v>
      </c>
      <c r="E60" s="276">
        <f>2349+505+894+2311.7+9117+25255+598+1445.25+15275</f>
        <v>57749.95</v>
      </c>
      <c r="F60" s="276">
        <f>1676+1898+1533+960+6110+3055+992.95</f>
        <v>16224.95</v>
      </c>
    </row>
    <row r="61" spans="1:6" ht="14.25" customHeight="1">
      <c r="A61" s="253" t="s">
        <v>159</v>
      </c>
      <c r="B61" s="248" t="s">
        <v>160</v>
      </c>
      <c r="C61" s="124"/>
      <c r="D61" s="124"/>
      <c r="E61" s="276"/>
      <c r="F61" s="276"/>
    </row>
    <row r="62" spans="1:6" ht="15.75" customHeight="1">
      <c r="A62" s="253" t="s">
        <v>161</v>
      </c>
      <c r="B62" s="248" t="s">
        <v>162</v>
      </c>
      <c r="C62" s="124">
        <v>329.9</v>
      </c>
      <c r="D62" s="124"/>
      <c r="E62" s="276">
        <v>65</v>
      </c>
      <c r="F62" s="276">
        <f>700+171.6</f>
        <v>871.6</v>
      </c>
    </row>
    <row r="63" spans="1:6" ht="20.25" customHeight="1">
      <c r="A63" s="253" t="s">
        <v>188</v>
      </c>
      <c r="B63" s="248" t="s">
        <v>191</v>
      </c>
      <c r="C63" s="124"/>
      <c r="D63" s="124">
        <f>111.95+125.65</f>
        <v>237.60000000000002</v>
      </c>
      <c r="E63" s="276">
        <v>110.85</v>
      </c>
      <c r="F63" s="276"/>
    </row>
    <row r="64" spans="1:6" ht="15.75" customHeight="1">
      <c r="A64" s="253">
        <v>244</v>
      </c>
      <c r="B64" s="248" t="s">
        <v>198</v>
      </c>
      <c r="C64" s="124"/>
      <c r="D64" s="124"/>
      <c r="E64" s="276"/>
      <c r="F64" s="276"/>
    </row>
    <row r="65" spans="1:6" ht="25.5" customHeight="1">
      <c r="A65" s="253">
        <v>245</v>
      </c>
      <c r="B65" s="248" t="s">
        <v>372</v>
      </c>
      <c r="C65" s="124"/>
      <c r="D65" s="124"/>
      <c r="E65" s="276"/>
      <c r="F65" s="276">
        <v>13300</v>
      </c>
    </row>
    <row r="66" spans="1:6" ht="15">
      <c r="A66" s="253">
        <v>247</v>
      </c>
      <c r="B66" s="248" t="s">
        <v>163</v>
      </c>
      <c r="C66" s="124"/>
      <c r="D66" s="124"/>
      <c r="E66" s="276"/>
      <c r="F66" s="276"/>
    </row>
    <row r="67" spans="1:6" ht="24" customHeight="1">
      <c r="A67" s="253">
        <v>262</v>
      </c>
      <c r="B67" s="248" t="s">
        <v>164</v>
      </c>
      <c r="C67" s="124"/>
      <c r="D67" s="124">
        <f>1415.02+820.3</f>
        <v>2235.3199999999997</v>
      </c>
      <c r="E67" s="276">
        <f>400+1969.88+1630.17+825+2409.18</f>
        <v>7234.23</v>
      </c>
      <c r="F67" s="276">
        <f>1678.06+650+2034.83</f>
        <v>4362.889999999999</v>
      </c>
    </row>
    <row r="68" spans="1:6" ht="15">
      <c r="A68" s="253">
        <v>266</v>
      </c>
      <c r="B68" s="248" t="s">
        <v>165</v>
      </c>
      <c r="C68" s="124"/>
      <c r="D68" s="124"/>
      <c r="E68" s="276"/>
      <c r="F68" s="276"/>
    </row>
    <row r="69" spans="1:6" ht="15">
      <c r="A69" s="253" t="s">
        <v>166</v>
      </c>
      <c r="B69" s="248" t="s">
        <v>167</v>
      </c>
      <c r="C69" s="124"/>
      <c r="D69" s="124"/>
      <c r="E69" s="276">
        <v>862.5</v>
      </c>
      <c r="F69" s="276"/>
    </row>
    <row r="70" spans="1:6" ht="15">
      <c r="A70" s="253">
        <v>268</v>
      </c>
      <c r="B70" s="248" t="s">
        <v>168</v>
      </c>
      <c r="C70" s="124"/>
      <c r="D70" s="124"/>
      <c r="E70" s="276">
        <f>250+142.9</f>
        <v>392.9</v>
      </c>
      <c r="F70" s="276"/>
    </row>
    <row r="71" spans="1:6" ht="14.25" customHeight="1">
      <c r="A71" s="253">
        <v>279</v>
      </c>
      <c r="B71" s="248" t="s">
        <v>373</v>
      </c>
      <c r="C71" s="124"/>
      <c r="D71" s="124"/>
      <c r="E71" s="276"/>
      <c r="F71" s="276"/>
    </row>
    <row r="72" spans="1:6" ht="14.25" customHeight="1">
      <c r="A72" s="253">
        <v>283</v>
      </c>
      <c r="B72" s="248" t="s">
        <v>192</v>
      </c>
      <c r="C72" s="124"/>
      <c r="D72" s="124">
        <v>39.75</v>
      </c>
      <c r="E72" s="276">
        <v>97.75</v>
      </c>
      <c r="F72" s="276">
        <v>113.5</v>
      </c>
    </row>
    <row r="73" spans="1:6" ht="14.25" customHeight="1">
      <c r="A73" s="253" t="s">
        <v>169</v>
      </c>
      <c r="B73" s="248" t="s">
        <v>0</v>
      </c>
      <c r="C73" s="124">
        <v>454.35</v>
      </c>
      <c r="D73" s="124"/>
      <c r="E73" s="276">
        <f>235+38</f>
        <v>273</v>
      </c>
      <c r="F73" s="276">
        <v>578</v>
      </c>
    </row>
    <row r="74" spans="1:6" ht="14.25" customHeight="1">
      <c r="A74" s="253" t="s">
        <v>170</v>
      </c>
      <c r="B74" s="248" t="s">
        <v>171</v>
      </c>
      <c r="C74" s="124"/>
      <c r="D74" s="124">
        <f>590+226.25</f>
        <v>816.25</v>
      </c>
      <c r="E74" s="276"/>
      <c r="F74" s="276"/>
    </row>
    <row r="75" spans="1:6" ht="14.25" customHeight="1">
      <c r="A75" s="253">
        <v>294</v>
      </c>
      <c r="B75" s="248" t="s">
        <v>172</v>
      </c>
      <c r="C75" s="124"/>
      <c r="D75" s="124"/>
      <c r="E75" s="276">
        <v>6320</v>
      </c>
      <c r="F75" s="276"/>
    </row>
    <row r="76" spans="1:6" ht="15">
      <c r="A76" s="253">
        <v>296</v>
      </c>
      <c r="B76" s="248" t="s">
        <v>369</v>
      </c>
      <c r="C76" s="124"/>
      <c r="D76" s="124"/>
      <c r="E76" s="276"/>
      <c r="F76" s="276"/>
    </row>
    <row r="77" spans="1:6" ht="22.5">
      <c r="A77" s="253">
        <v>297</v>
      </c>
      <c r="B77" s="248" t="s">
        <v>374</v>
      </c>
      <c r="C77" s="124"/>
      <c r="D77" s="124"/>
      <c r="E77" s="276"/>
      <c r="F77" s="276"/>
    </row>
    <row r="78" spans="1:6" ht="15">
      <c r="A78" s="253" t="s">
        <v>173</v>
      </c>
      <c r="B78" s="248" t="s">
        <v>16</v>
      </c>
      <c r="C78" s="124"/>
      <c r="D78" s="124"/>
      <c r="E78" s="276"/>
      <c r="F78" s="276"/>
    </row>
    <row r="79" spans="1:6" ht="15">
      <c r="A79" s="255" t="s">
        <v>193</v>
      </c>
      <c r="B79" s="256" t="s">
        <v>175</v>
      </c>
      <c r="C79" s="124"/>
      <c r="D79" s="124"/>
      <c r="E79" s="276"/>
      <c r="F79" s="276"/>
    </row>
    <row r="80" spans="1:6" ht="15">
      <c r="A80" s="253">
        <v>322</v>
      </c>
      <c r="B80" s="248" t="s">
        <v>174</v>
      </c>
      <c r="C80" s="124"/>
      <c r="D80" s="124"/>
      <c r="E80" s="124"/>
      <c r="F80" s="124"/>
    </row>
    <row r="81" spans="1:6" ht="22.5">
      <c r="A81" s="253">
        <v>324</v>
      </c>
      <c r="B81" s="249" t="s">
        <v>334</v>
      </c>
      <c r="C81" s="124"/>
      <c r="D81" s="124"/>
      <c r="E81" s="124"/>
      <c r="F81" s="124"/>
    </row>
    <row r="82" spans="1:6" ht="15">
      <c r="A82" s="253">
        <v>328</v>
      </c>
      <c r="B82" s="249" t="s">
        <v>176</v>
      </c>
      <c r="C82" s="124"/>
      <c r="D82" s="124"/>
      <c r="E82" s="124"/>
      <c r="F82" s="124"/>
    </row>
    <row r="83" spans="1:6" ht="15">
      <c r="A83" s="258">
        <v>329</v>
      </c>
      <c r="B83" s="283" t="s">
        <v>365</v>
      </c>
      <c r="C83" s="124">
        <v>4875</v>
      </c>
      <c r="D83" s="124"/>
      <c r="E83" s="124"/>
      <c r="F83" s="124"/>
    </row>
    <row r="84" spans="1:6" ht="21" customHeight="1">
      <c r="A84" s="253" t="s">
        <v>194</v>
      </c>
      <c r="B84" s="260" t="s">
        <v>64</v>
      </c>
      <c r="C84" s="252"/>
      <c r="D84" s="280"/>
      <c r="E84" s="280"/>
      <c r="F84" s="280"/>
    </row>
    <row r="85" spans="1:6" ht="15">
      <c r="A85" s="253" t="s">
        <v>177</v>
      </c>
      <c r="B85" s="284" t="s">
        <v>178</v>
      </c>
      <c r="C85" s="250">
        <f>7395.5+5627.17+2793.61</f>
        <v>15816.28</v>
      </c>
      <c r="D85" s="124"/>
      <c r="E85" s="124"/>
      <c r="F85" s="124"/>
    </row>
    <row r="86" spans="1:6" ht="15">
      <c r="A86" s="253">
        <v>415</v>
      </c>
      <c r="B86" s="259" t="s">
        <v>179</v>
      </c>
      <c r="C86" s="250">
        <f>3169.5+2347.33+1187.5</f>
        <v>6704.33</v>
      </c>
      <c r="D86" s="124"/>
      <c r="E86" s="124"/>
      <c r="F86" s="124"/>
    </row>
    <row r="87" spans="1:6" ht="15">
      <c r="A87" s="253">
        <v>419</v>
      </c>
      <c r="B87" s="260" t="s">
        <v>180</v>
      </c>
      <c r="C87" s="124"/>
      <c r="D87" s="124"/>
      <c r="E87" s="124"/>
      <c r="F87" s="124"/>
    </row>
    <row r="88" spans="1:6" ht="22.5">
      <c r="A88" s="253">
        <v>472</v>
      </c>
      <c r="B88" s="260" t="s">
        <v>316</v>
      </c>
      <c r="C88" s="124"/>
      <c r="D88" s="124"/>
      <c r="E88" s="124"/>
      <c r="F88" s="124"/>
    </row>
    <row r="89" spans="1:6" ht="22.5">
      <c r="A89" s="253"/>
      <c r="B89" s="260" t="s">
        <v>375</v>
      </c>
      <c r="C89" s="124"/>
      <c r="D89" s="124"/>
      <c r="E89" s="124"/>
      <c r="F89" s="124"/>
    </row>
    <row r="90" spans="1:6" ht="15">
      <c r="A90" s="253"/>
      <c r="B90" s="260" t="s">
        <v>376</v>
      </c>
      <c r="C90" s="265">
        <v>1603.14</v>
      </c>
      <c r="D90" s="124">
        <v>1603.14</v>
      </c>
      <c r="E90" s="124">
        <v>1603.14</v>
      </c>
      <c r="F90" s="124">
        <v>3988.19</v>
      </c>
    </row>
    <row r="91" spans="1:6" ht="15">
      <c r="A91" s="253"/>
      <c r="B91" s="260" t="s">
        <v>377</v>
      </c>
      <c r="C91" s="265">
        <v>930.6</v>
      </c>
      <c r="D91" s="124">
        <f>178+178+103.55+103.55</f>
        <v>563.1</v>
      </c>
      <c r="E91" s="124">
        <v>707.98</v>
      </c>
      <c r="F91" s="124">
        <v>485.74</v>
      </c>
    </row>
    <row r="92" spans="1:6" ht="15">
      <c r="A92" s="253"/>
      <c r="B92" s="260" t="s">
        <v>378</v>
      </c>
      <c r="C92" s="265">
        <f>750+2823.9+2560.8+2504.1</f>
        <v>8638.800000000001</v>
      </c>
      <c r="D92" s="276"/>
      <c r="E92" s="124"/>
      <c r="F92" s="124"/>
    </row>
    <row r="93" spans="1:6" ht="15">
      <c r="A93" s="253"/>
      <c r="B93" s="260" t="s">
        <v>379</v>
      </c>
      <c r="C93" s="265"/>
      <c r="D93" s="124"/>
      <c r="E93" s="124"/>
      <c r="F93" s="124"/>
    </row>
    <row r="94" spans="1:6" ht="15">
      <c r="A94" s="253"/>
      <c r="B94" s="260" t="s">
        <v>380</v>
      </c>
      <c r="C94" s="265">
        <v>1524.77</v>
      </c>
      <c r="D94" s="124">
        <v>975.65</v>
      </c>
      <c r="E94" s="124">
        <v>1218.6</v>
      </c>
      <c r="F94" s="124">
        <v>1218.6</v>
      </c>
    </row>
    <row r="95" spans="1:6" ht="15">
      <c r="A95" s="253"/>
      <c r="B95" s="266" t="s">
        <v>381</v>
      </c>
      <c r="C95" s="267"/>
      <c r="D95" s="277"/>
      <c r="E95" s="277"/>
      <c r="F95" s="277"/>
    </row>
    <row r="96" spans="1:6" ht="15">
      <c r="A96" s="253"/>
      <c r="B96" s="266" t="s">
        <v>382</v>
      </c>
      <c r="C96" s="267"/>
      <c r="D96" s="277"/>
      <c r="E96" s="277"/>
      <c r="F96" s="277"/>
    </row>
    <row r="97" spans="1:6" ht="22.5">
      <c r="A97" s="253"/>
      <c r="B97" s="266" t="s">
        <v>383</v>
      </c>
      <c r="C97" s="267"/>
      <c r="D97" s="277"/>
      <c r="E97" s="277"/>
      <c r="F97" s="277"/>
    </row>
    <row r="98" spans="1:6" ht="15">
      <c r="A98" s="253"/>
      <c r="B98" s="266" t="s">
        <v>384</v>
      </c>
      <c r="C98" s="267"/>
      <c r="D98" s="277"/>
      <c r="E98" s="277"/>
      <c r="F98" s="277"/>
    </row>
    <row r="99" spans="1:6" ht="15">
      <c r="A99" s="253"/>
      <c r="B99" s="266" t="s">
        <v>385</v>
      </c>
      <c r="C99" s="267">
        <v>207.65</v>
      </c>
      <c r="D99" s="277">
        <v>207.65</v>
      </c>
      <c r="E99" s="277">
        <v>207.65</v>
      </c>
      <c r="F99" s="277">
        <v>207.65</v>
      </c>
    </row>
    <row r="100" spans="1:6" ht="15">
      <c r="A100" s="253"/>
      <c r="B100" s="266" t="s">
        <v>386</v>
      </c>
      <c r="C100" s="267">
        <f>566.1+792.9+816.3+416.97+740.4</f>
        <v>3332.6700000000005</v>
      </c>
      <c r="D100" s="278">
        <v>740.4</v>
      </c>
      <c r="E100" s="277">
        <v>740.4</v>
      </c>
      <c r="F100" s="277">
        <v>740.4</v>
      </c>
    </row>
    <row r="101" spans="1:6" ht="15">
      <c r="A101" s="253"/>
      <c r="B101" s="266" t="s">
        <v>387</v>
      </c>
      <c r="C101" s="267"/>
      <c r="D101" s="277"/>
      <c r="E101" s="277"/>
      <c r="F101" s="277"/>
    </row>
    <row r="102" spans="1:6" ht="22.5">
      <c r="A102" s="253"/>
      <c r="B102" s="266" t="s">
        <v>388</v>
      </c>
      <c r="C102" s="267"/>
      <c r="D102" s="277"/>
      <c r="E102" s="277"/>
      <c r="F102" s="277"/>
    </row>
    <row r="103" spans="1:6" ht="22.5">
      <c r="A103" s="253"/>
      <c r="B103" s="266" t="s">
        <v>389</v>
      </c>
      <c r="C103" s="267"/>
      <c r="D103" s="277"/>
      <c r="E103" s="277"/>
      <c r="F103" s="277"/>
    </row>
    <row r="104" spans="1:6" ht="15.75" thickBot="1">
      <c r="A104" s="253"/>
      <c r="B104" s="266" t="s">
        <v>390</v>
      </c>
      <c r="C104" s="267"/>
      <c r="D104" s="267"/>
      <c r="E104" s="267"/>
      <c r="F104" s="277"/>
    </row>
    <row r="105" spans="1:6" ht="15.75" thickBot="1">
      <c r="A105" s="268"/>
      <c r="B105" s="269" t="s">
        <v>135</v>
      </c>
      <c r="C105" s="272">
        <f>SUM(C18:C104)</f>
        <v>220776.68999999997</v>
      </c>
      <c r="D105" s="272">
        <f>SUM(D18:D104)</f>
        <v>190354.84</v>
      </c>
      <c r="E105" s="272">
        <f>SUM(E18:E104)</f>
        <v>365674.25000000006</v>
      </c>
      <c r="F105" s="272">
        <f>SUM(F18:F104)</f>
        <v>260136.67</v>
      </c>
    </row>
    <row r="106" spans="1:6" ht="23.25" thickBot="1">
      <c r="A106" s="273"/>
      <c r="B106" s="274" t="s">
        <v>392</v>
      </c>
      <c r="C106" s="275"/>
      <c r="D106" s="275"/>
      <c r="E106" s="275"/>
      <c r="F106" s="275"/>
    </row>
  </sheetData>
  <sheetProtection/>
  <mergeCells count="9">
    <mergeCell ref="A15:C15"/>
    <mergeCell ref="A4:C4"/>
    <mergeCell ref="A8:C8"/>
    <mergeCell ref="A14:C14"/>
    <mergeCell ref="A2:C2"/>
    <mergeCell ref="A9:B9"/>
    <mergeCell ref="A10:C10"/>
    <mergeCell ref="A11:C11"/>
    <mergeCell ref="A12:C12"/>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93" t="s">
        <v>215</v>
      </c>
      <c r="B1" s="293"/>
      <c r="C1" s="293"/>
    </row>
    <row r="4" spans="1:3" ht="15">
      <c r="A4" s="292" t="s">
        <v>216</v>
      </c>
      <c r="B4" s="292"/>
      <c r="C4" s="292"/>
    </row>
    <row r="5" spans="1:3" ht="15">
      <c r="A5" s="292" t="s">
        <v>215</v>
      </c>
      <c r="B5" s="292"/>
      <c r="C5" s="292"/>
    </row>
    <row r="6" spans="1:3" ht="15">
      <c r="A6" s="292" t="s">
        <v>217</v>
      </c>
      <c r="B6" s="292"/>
      <c r="C6" s="292"/>
    </row>
    <row r="7" spans="1:3" ht="15">
      <c r="A7" s="292" t="s">
        <v>21</v>
      </c>
      <c r="B7" s="292"/>
      <c r="C7" s="292"/>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94" t="s">
        <v>236</v>
      </c>
      <c r="B1" s="294"/>
      <c r="C1" s="294"/>
      <c r="D1" s="294"/>
      <c r="E1" s="294"/>
      <c r="F1" s="294"/>
      <c r="G1" s="294"/>
      <c r="H1" s="294"/>
      <c r="I1" s="294"/>
      <c r="J1" s="294"/>
      <c r="K1" s="294"/>
      <c r="L1" s="294"/>
      <c r="M1" s="294"/>
    </row>
    <row r="3" spans="2:13" ht="15">
      <c r="B3" s="295" t="s">
        <v>236</v>
      </c>
      <c r="C3" s="295"/>
      <c r="D3" s="295"/>
      <c r="E3" s="295"/>
      <c r="F3" s="295"/>
      <c r="G3" s="295"/>
      <c r="H3" s="295"/>
      <c r="I3" s="295"/>
      <c r="J3" s="295"/>
      <c r="K3" s="295"/>
      <c r="L3" s="295"/>
      <c r="M3" s="295"/>
    </row>
    <row r="4" spans="2:13" ht="14.25">
      <c r="B4" s="27"/>
      <c r="C4" s="27"/>
      <c r="D4" s="27"/>
      <c r="E4" s="27"/>
      <c r="F4" s="27"/>
      <c r="G4" s="27"/>
      <c r="H4" s="27"/>
      <c r="I4" s="27"/>
      <c r="J4" s="27"/>
      <c r="K4" s="27"/>
      <c r="L4" s="27"/>
      <c r="M4" s="27"/>
    </row>
    <row r="5" spans="2:13" ht="15">
      <c r="B5" s="2"/>
      <c r="C5" s="2"/>
      <c r="D5" s="296" t="s">
        <v>237</v>
      </c>
      <c r="E5" s="296"/>
      <c r="F5" s="2"/>
      <c r="G5" s="2"/>
      <c r="H5" s="296" t="s">
        <v>238</v>
      </c>
      <c r="I5" s="296"/>
      <c r="J5" s="296"/>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307" t="s">
        <v>264</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row>
    <row r="5" spans="1:45" ht="22.5">
      <c r="A5" s="307" t="s">
        <v>265</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308" t="s">
        <v>266</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row>
    <row r="8" spans="1:45" s="44" customFormat="1" ht="27.75" customHeight="1">
      <c r="A8" s="42" t="s">
        <v>267</v>
      </c>
      <c r="B8" s="305" t="s">
        <v>268</v>
      </c>
      <c r="C8" s="43" t="s">
        <v>269</v>
      </c>
      <c r="D8" s="73"/>
      <c r="E8" s="73"/>
      <c r="F8" s="299" t="s">
        <v>270</v>
      </c>
      <c r="G8" s="301" t="s">
        <v>290</v>
      </c>
      <c r="H8" s="303" t="s">
        <v>3</v>
      </c>
      <c r="I8" s="299" t="s">
        <v>271</v>
      </c>
      <c r="J8" s="301" t="s">
        <v>291</v>
      </c>
      <c r="K8" s="303" t="s">
        <v>3</v>
      </c>
      <c r="L8" s="299" t="s">
        <v>272</v>
      </c>
      <c r="M8" s="301" t="s">
        <v>292</v>
      </c>
      <c r="N8" s="303" t="s">
        <v>3</v>
      </c>
      <c r="O8" s="299" t="s">
        <v>273</v>
      </c>
      <c r="P8" s="301" t="s">
        <v>293</v>
      </c>
      <c r="Q8" s="303" t="s">
        <v>3</v>
      </c>
      <c r="R8" s="299" t="s">
        <v>274</v>
      </c>
      <c r="S8" s="301" t="s">
        <v>294</v>
      </c>
      <c r="T8" s="303" t="s">
        <v>3</v>
      </c>
      <c r="U8" s="299" t="s">
        <v>275</v>
      </c>
      <c r="V8" s="301" t="s">
        <v>295</v>
      </c>
      <c r="W8" s="303" t="s">
        <v>3</v>
      </c>
      <c r="X8" s="299" t="s">
        <v>276</v>
      </c>
      <c r="Y8" s="301" t="s">
        <v>296</v>
      </c>
      <c r="Z8" s="303" t="s">
        <v>3</v>
      </c>
      <c r="AA8" s="299" t="s">
        <v>213</v>
      </c>
      <c r="AB8" s="301" t="s">
        <v>297</v>
      </c>
      <c r="AC8" s="303" t="s">
        <v>3</v>
      </c>
      <c r="AD8" s="299" t="s">
        <v>263</v>
      </c>
      <c r="AE8" s="301" t="s">
        <v>298</v>
      </c>
      <c r="AF8" s="303" t="s">
        <v>3</v>
      </c>
      <c r="AG8" s="299" t="s">
        <v>277</v>
      </c>
      <c r="AH8" s="301" t="s">
        <v>299</v>
      </c>
      <c r="AI8" s="303" t="s">
        <v>3</v>
      </c>
      <c r="AJ8" s="299" t="s">
        <v>278</v>
      </c>
      <c r="AK8" s="301" t="s">
        <v>300</v>
      </c>
      <c r="AL8" s="303" t="s">
        <v>3</v>
      </c>
      <c r="AM8" s="299" t="s">
        <v>279</v>
      </c>
      <c r="AN8" s="301" t="s">
        <v>301</v>
      </c>
      <c r="AO8" s="303" t="s">
        <v>3</v>
      </c>
      <c r="AP8" s="299" t="s">
        <v>302</v>
      </c>
      <c r="AQ8" s="301" t="s">
        <v>303</v>
      </c>
      <c r="AR8" s="303" t="s">
        <v>3</v>
      </c>
      <c r="AS8" s="297" t="s">
        <v>304</v>
      </c>
    </row>
    <row r="9" spans="1:45" s="44" customFormat="1" ht="15" thickBot="1">
      <c r="A9" s="57" t="s">
        <v>280</v>
      </c>
      <c r="B9" s="306"/>
      <c r="C9" s="58" t="s">
        <v>281</v>
      </c>
      <c r="D9" s="74" t="s">
        <v>305</v>
      </c>
      <c r="E9" s="74" t="s">
        <v>271</v>
      </c>
      <c r="F9" s="300"/>
      <c r="G9" s="302"/>
      <c r="H9" s="304"/>
      <c r="I9" s="300"/>
      <c r="J9" s="302"/>
      <c r="K9" s="304"/>
      <c r="L9" s="300"/>
      <c r="M9" s="302"/>
      <c r="N9" s="304"/>
      <c r="O9" s="300"/>
      <c r="P9" s="302"/>
      <c r="Q9" s="304"/>
      <c r="R9" s="300"/>
      <c r="S9" s="302"/>
      <c r="T9" s="304"/>
      <c r="U9" s="300"/>
      <c r="V9" s="302"/>
      <c r="W9" s="304"/>
      <c r="X9" s="300"/>
      <c r="Y9" s="302"/>
      <c r="Z9" s="304"/>
      <c r="AA9" s="300"/>
      <c r="AB9" s="302"/>
      <c r="AC9" s="304"/>
      <c r="AD9" s="300"/>
      <c r="AE9" s="302"/>
      <c r="AF9" s="304"/>
      <c r="AG9" s="300"/>
      <c r="AH9" s="302"/>
      <c r="AI9" s="304"/>
      <c r="AJ9" s="300"/>
      <c r="AK9" s="302"/>
      <c r="AL9" s="304"/>
      <c r="AM9" s="300"/>
      <c r="AN9" s="302"/>
      <c r="AO9" s="304"/>
      <c r="AP9" s="300"/>
      <c r="AQ9" s="302"/>
      <c r="AR9" s="304"/>
      <c r="AS9" s="298"/>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10" t="s">
        <v>51</v>
      </c>
      <c r="B1" s="310"/>
      <c r="C1" s="310"/>
      <c r="D1" s="310"/>
      <c r="E1" s="310"/>
      <c r="F1" s="310"/>
      <c r="G1" s="310"/>
      <c r="H1" s="310"/>
      <c r="I1" s="310"/>
      <c r="J1" s="310"/>
      <c r="K1" s="310"/>
      <c r="L1" s="310"/>
      <c r="M1" s="310"/>
      <c r="N1" s="310"/>
      <c r="O1" s="310"/>
    </row>
    <row r="2" spans="1:15" ht="12.75">
      <c r="A2" s="309" t="s">
        <v>1</v>
      </c>
      <c r="B2" s="309"/>
      <c r="C2" s="309"/>
      <c r="D2" s="309"/>
      <c r="E2" s="309"/>
      <c r="F2" s="309"/>
      <c r="G2" s="309"/>
      <c r="H2" s="309"/>
      <c r="I2" s="309"/>
      <c r="J2" s="309"/>
      <c r="K2" s="309"/>
      <c r="L2" s="309"/>
      <c r="M2" s="309"/>
      <c r="N2" s="309"/>
      <c r="O2" s="309"/>
    </row>
    <row r="3" spans="1:15" ht="12.75">
      <c r="A3" s="309" t="s">
        <v>51</v>
      </c>
      <c r="B3" s="309"/>
      <c r="C3" s="309"/>
      <c r="D3" s="309"/>
      <c r="E3" s="309"/>
      <c r="F3" s="309"/>
      <c r="G3" s="309"/>
      <c r="H3" s="309"/>
      <c r="I3" s="309"/>
      <c r="J3" s="309"/>
      <c r="K3" s="309"/>
      <c r="L3" s="309"/>
      <c r="M3" s="309"/>
      <c r="N3" s="309"/>
      <c r="O3" s="309"/>
    </row>
    <row r="4" spans="1:15" ht="12.75">
      <c r="A4" s="309" t="s">
        <v>311</v>
      </c>
      <c r="B4" s="309"/>
      <c r="C4" s="309"/>
      <c r="D4" s="309"/>
      <c r="E4" s="309"/>
      <c r="F4" s="309"/>
      <c r="G4" s="309"/>
      <c r="H4" s="309"/>
      <c r="I4" s="309"/>
      <c r="J4" s="309"/>
      <c r="K4" s="309"/>
      <c r="L4" s="309"/>
      <c r="M4" s="309"/>
      <c r="N4" s="309"/>
      <c r="O4" s="309"/>
    </row>
    <row r="5" spans="1:15" ht="12.75">
      <c r="A5" s="309" t="s">
        <v>21</v>
      </c>
      <c r="B5" s="309"/>
      <c r="C5" s="309"/>
      <c r="D5" s="309"/>
      <c r="E5" s="309"/>
      <c r="F5" s="309"/>
      <c r="G5" s="309"/>
      <c r="H5" s="309"/>
      <c r="I5" s="309"/>
      <c r="J5" s="309"/>
      <c r="K5" s="309"/>
      <c r="L5" s="309"/>
      <c r="M5" s="309"/>
      <c r="N5" s="309"/>
      <c r="O5" s="309"/>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2022-06-13T18:33:01Z</cp:lastPrinted>
  <dcterms:created xsi:type="dcterms:W3CDTF">2006-08-31T16:51:41Z</dcterms:created>
  <dcterms:modified xsi:type="dcterms:W3CDTF">2022-06-13T18:33:12Z</dcterms:modified>
  <cp:category/>
  <cp:version/>
  <cp:contentType/>
  <cp:contentStatus/>
</cp:coreProperties>
</file>