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diciembre\"/>
    </mc:Choice>
  </mc:AlternateContent>
  <xr:revisionPtr revIDLastSave="0" documentId="13_ncr:1_{2B0C6C4E-F697-4718-A429-38904AA0F93A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9" l="1"/>
  <c r="I19" i="9"/>
  <c r="I17" i="9"/>
  <c r="G17" i="10"/>
  <c r="G21" i="9"/>
  <c r="H24" i="10"/>
  <c r="J24" i="10" s="1"/>
  <c r="T19" i="9"/>
  <c r="P19" i="9"/>
  <c r="O19" i="9"/>
  <c r="U19" i="9" s="1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<sst xmlns="http://schemas.openxmlformats.org/spreadsheetml/2006/main" count="114" uniqueCount="81">
  <si>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</si>
  <si>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</si>
  <si>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</si>
  <si>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</si>
  <si>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</si>
  <si>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</si>
  <si>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</si>
  <si>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</si>
  <si>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</si>
  <si>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</si>
  <si>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</si>
  <si>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</si>
  <si>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</si>
  <si>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</si>
  <si>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</si>
  <si>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</si>
  <si>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</si>
  <si>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</si>
  <si>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</si>
  <si>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</si>
  <si>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</si>
  <si>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</si>
  <si>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</si>
  <si>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</si>
  <si>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</si>
  <si>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</si>
  <si>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</si>
  <si>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</si>
  <si>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</si>
  <si>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</si>
  <si>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</si>
  <si>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</si>
  <si>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</si>
  <si>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</si>
  <si>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</si>
  <si>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</si>
  <si>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</si>
  <si>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</si>
  <si>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</si>
  <si>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</si>
  <si>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</si>
  <si>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</si>
  <si>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</si>
  <si>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</si>
  <si>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</si>
  <si>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</si>
  <si>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</si>
  <si>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</si>
  <si>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</si>
  <si>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</si>
  <si>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</si>
  <si>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</si>
  <si>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</si>
  <si>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</si>
  <si>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</si>
  <si>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</si>
  <si>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</si>
  <si>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</si>
  <si>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</si>
  <si>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</si>
  <si>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</si>
  <si>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</si>
  <si>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</si>
  <si>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</si>
  <si>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</si>
  <si>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</si>
  <si>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</si>
  <si>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</si>
  <si>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</si>
  <si>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</si>
  <si>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</si>
  <si>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</si>
  <si>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</si>
  <si>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</si>
  <si>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</si>
  <si>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</si>
  <si>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</si>
  <si>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ENCARGADO DE PAGINA Y WEB ASOSURF</t>
  </si>
  <si>
    <t>MARIO RODOLFO CASTRO ESCOBAR</t>
  </si>
  <si>
    <t>RESPONSABLE DE PUBLICACION Y PAGINA WEB: MARIO RODOLFO CASTRO ESCOBAR</t>
  </si>
  <si>
    <t>FECHA DE ACTUALIZACIÓN: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</si>
</sst>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A7" sqref="A7:R7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/>
      <c r="T1"/>
      <c r="U1"/>
    </row>
    <row r="2" spans="1:16384" ht="15.75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/>
      <c r="T2"/>
      <c r="U2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5.75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/>
      <c r="T3"/>
      <c r="U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ht="15.75" x14ac:dyDescent="0.25">
      <c r="A4" s="54" t="s">
        <v>37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/>
      <c r="T4"/>
      <c r="U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ht="15.75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/>
      <c r="T5"/>
      <c r="U5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23" customFormat="1" ht="15.75" x14ac:dyDescent="0.25">
      <c r="A6" s="54" t="s">
        <v>51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4" t="s">
        <v>79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T7"/>
      <c r="U7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54" t="s">
        <v>80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/>
      <c r="T8"/>
      <c r="U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pans="1:1638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/>
      <c r="T9"/>
      <c r="U9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pans="1:16384" ht="15.75" x14ac:dyDescent="0.25">
      <c r="A10" s="54" t="s">
        <v>19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/>
      <c r="T10"/>
      <c r="U10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pans="1:16384" ht="15.75" x14ac:dyDescent="0.25">
      <c r="A11" s="54" t="s">
        <v>18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ht="15.75" x14ac:dyDescent="0.25">
      <c r="A12" s="57" t="s">
        <v>50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45</v>
      </c>
      <c r="H14" s="11" t="s">
        <v>4</v>
      </c>
      <c r="I14" s="11" t="s">
        <v>48</v>
      </c>
      <c r="J14" s="11" t="s">
        <v>32</v>
      </c>
      <c r="K14" s="11" t="s">
        <v>38</v>
      </c>
      <c r="L14" s="11" t="s">
        <v>5</v>
      </c>
      <c r="M14" s="11" t="s">
        <v>11</v>
      </c>
      <c r="N14" s="11" t="s">
        <v>56</v>
      </c>
      <c r="O14" s="11" t="s">
        <v>7</v>
      </c>
      <c r="P14" s="53" t="s">
        <v>28</v>
      </c>
      <c r="Q14" s="53"/>
      <c r="R14" s="53"/>
      <c r="S14" s="53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29</v>
      </c>
      <c r="Q15" s="42" t="s">
        <v>30</v>
      </c>
      <c r="R15" s="42" t="s">
        <v>31</v>
      </c>
      <c r="S15" s="42" t="s">
        <v>34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46</v>
      </c>
      <c r="D16" s="44" t="s">
        <v>47</v>
      </c>
      <c r="E16" s="44" t="s">
        <v>26</v>
      </c>
      <c r="F16" s="45"/>
      <c r="G16" s="45"/>
      <c r="H16" s="45">
        <f>9111</f>
        <v>9111</v>
      </c>
      <c r="I16" s="45">
        <v>3200</v>
      </c>
      <c r="J16" s="45"/>
      <c r="K16" s="45">
        <v>8522.17</v>
      </c>
      <c r="L16" s="45">
        <v>250</v>
      </c>
      <c r="M16" s="45"/>
      <c r="N16" s="45"/>
      <c r="O16" s="45">
        <f>+H16+I16+J16+L16+K16+M16+N16</f>
        <v>21083.17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20520.649999999998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20</v>
      </c>
      <c r="D17" s="30" t="s">
        <v>24</v>
      </c>
      <c r="E17" s="30" t="s">
        <v>25</v>
      </c>
      <c r="F17" s="31"/>
      <c r="G17" s="31"/>
      <c r="H17" s="31">
        <f>3294.5*2-250</f>
        <v>6339</v>
      </c>
      <c r="I17" s="31">
        <f>3000+6339</f>
        <v>9339</v>
      </c>
      <c r="J17" s="31"/>
      <c r="K17" s="31"/>
      <c r="L17" s="31">
        <v>250</v>
      </c>
      <c r="M17" s="31"/>
      <c r="N17" s="31"/>
      <c r="O17" s="31">
        <f>+H17+I17+J17+L17+K17+M17+N17</f>
        <v>15928</v>
      </c>
      <c r="P17" s="31">
        <f>+H17*4.83%</f>
        <v>306.1737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525.33369999999991</v>
      </c>
      <c r="U17" s="32">
        <f t="shared" ref="U17:U24" si="1">+O17-T17</f>
        <v>15402.666300000001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57</v>
      </c>
      <c r="D18" s="30" t="s">
        <v>58</v>
      </c>
      <c r="E18" s="30" t="s">
        <v>25</v>
      </c>
      <c r="F18" s="31"/>
      <c r="G18" s="31"/>
      <c r="H18" s="31">
        <v>4750</v>
      </c>
      <c r="I18" s="31">
        <f>1500+5541.67</f>
        <v>7041.67</v>
      </c>
      <c r="J18" s="31"/>
      <c r="K18" s="31">
        <v>4750</v>
      </c>
      <c r="L18" s="31">
        <v>250</v>
      </c>
      <c r="M18" s="31"/>
      <c r="N18" s="31"/>
      <c r="O18" s="31">
        <f>+H18+I18+J18+L18+K18+M18+N18</f>
        <v>16791.669999999998</v>
      </c>
      <c r="P18" s="31">
        <f>+H18*4.83%</f>
        <v>229.42500000000001</v>
      </c>
      <c r="Q18" s="31"/>
      <c r="R18" s="31"/>
      <c r="S18" s="31"/>
      <c r="T18" s="31">
        <f t="shared" si="0"/>
        <v>229.42500000000001</v>
      </c>
      <c r="U18" s="32">
        <f t="shared" si="1"/>
        <v>16562.244999999999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75</v>
      </c>
      <c r="D19" s="30" t="s">
        <v>76</v>
      </c>
      <c r="E19" s="30" t="s">
        <v>25</v>
      </c>
      <c r="F19" s="31"/>
      <c r="G19" s="31"/>
      <c r="H19" s="31">
        <v>4780</v>
      </c>
      <c r="I19" s="31">
        <f>5369.63+3400</f>
        <v>8769.630000000001</v>
      </c>
      <c r="J19" s="31"/>
      <c r="K19" s="31">
        <v>4780</v>
      </c>
      <c r="L19" s="31">
        <v>250</v>
      </c>
      <c r="M19" s="31"/>
      <c r="N19" s="31"/>
      <c r="O19" s="31">
        <f>+H19+I19+J19+L19+K19+M19+N19</f>
        <v>18579.63</v>
      </c>
      <c r="P19" s="31">
        <f>+H19*4.83%</f>
        <v>230.87400000000002</v>
      </c>
      <c r="Q19" s="31"/>
      <c r="R19" s="31"/>
      <c r="S19" s="31"/>
      <c r="T19" s="31">
        <f t="shared" si="0"/>
        <v>230.87400000000002</v>
      </c>
      <c r="U19" s="32">
        <f t="shared" si="1"/>
        <v>18348.756000000001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21</v>
      </c>
      <c r="D20" s="30" t="s">
        <v>52</v>
      </c>
      <c r="E20" s="30" t="s">
        <v>26</v>
      </c>
      <c r="F20" s="31"/>
      <c r="G20" s="31">
        <v>31.9</v>
      </c>
      <c r="H20" s="31"/>
      <c r="I20" s="31"/>
      <c r="J20" s="31"/>
      <c r="K20" s="31"/>
      <c r="L20" s="31"/>
      <c r="M20" s="31">
        <v>9000</v>
      </c>
      <c r="N20" s="31"/>
      <c r="O20" s="31">
        <f>+F20+G20+H20+I20+K20+L20+M20</f>
        <v>9031.9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9031.9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22</v>
      </c>
      <c r="D21" s="30" t="s">
        <v>53</v>
      </c>
      <c r="E21" s="30" t="s">
        <v>26</v>
      </c>
      <c r="F21" s="31">
        <v>7600</v>
      </c>
      <c r="G21" s="31">
        <f>125+125+250+45+38+55</f>
        <v>638</v>
      </c>
      <c r="H21" s="31"/>
      <c r="I21" s="31"/>
      <c r="J21" s="31"/>
      <c r="K21" s="31"/>
      <c r="L21" s="31"/>
      <c r="M21" s="31"/>
      <c r="N21" s="31"/>
      <c r="O21" s="31">
        <f t="shared" ref="O21:O23" si="2">+F21+G21+H21+I21+K21+L21+M21</f>
        <v>8238</v>
      </c>
      <c r="P21" s="31"/>
      <c r="Q21" s="31">
        <f>+F21*5%</f>
        <v>380</v>
      </c>
      <c r="R21" s="31"/>
      <c r="S21" s="31">
        <f>+F21*3%</f>
        <v>228</v>
      </c>
      <c r="T21" s="31">
        <f t="shared" si="0"/>
        <v>608</v>
      </c>
      <c r="U21" s="32">
        <f t="shared" si="1"/>
        <v>7630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23</v>
      </c>
      <c r="D22" s="30" t="s">
        <v>54</v>
      </c>
      <c r="E22" s="30" t="s">
        <v>26</v>
      </c>
      <c r="F22" s="31">
        <v>6280</v>
      </c>
      <c r="G22" s="31"/>
      <c r="H22" s="31"/>
      <c r="I22" s="31"/>
      <c r="J22" s="31"/>
      <c r="K22" s="31"/>
      <c r="L22" s="31"/>
      <c r="M22" s="31"/>
      <c r="N22" s="31"/>
      <c r="O22" s="31">
        <f t="shared" si="2"/>
        <v>6280</v>
      </c>
      <c r="P22" s="31"/>
      <c r="Q22" s="31">
        <f>+F22*5%</f>
        <v>314</v>
      </c>
      <c r="R22" s="31"/>
      <c r="S22" s="31">
        <f>+F22*3%</f>
        <v>188.4</v>
      </c>
      <c r="T22" s="31">
        <f>+P22+Q22+S22</f>
        <v>502.4</v>
      </c>
      <c r="U22" s="32">
        <f t="shared" si="1"/>
        <v>5777.6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39</v>
      </c>
      <c r="D23" s="30" t="s">
        <v>41</v>
      </c>
      <c r="E23" s="30" t="s">
        <v>26</v>
      </c>
      <c r="F23" s="31">
        <v>5400</v>
      </c>
      <c r="G23" s="31"/>
      <c r="H23" s="31"/>
      <c r="I23" s="31"/>
      <c r="J23" s="31"/>
      <c r="K23" s="31"/>
      <c r="L23" s="31"/>
      <c r="M23" s="31"/>
      <c r="N23" s="31"/>
      <c r="O23" s="31">
        <f t="shared" si="2"/>
        <v>5400</v>
      </c>
      <c r="P23" s="31"/>
      <c r="Q23" s="31">
        <f>+F23*5%</f>
        <v>270</v>
      </c>
      <c r="R23" s="31"/>
      <c r="S23" s="31">
        <f>+F23*3%</f>
        <v>162</v>
      </c>
      <c r="T23" s="31">
        <f>+P23+Q23+S23</f>
        <v>432</v>
      </c>
      <c r="U23" s="32">
        <f t="shared" si="1"/>
        <v>4968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40</v>
      </c>
      <c r="D24" s="34" t="s">
        <v>42</v>
      </c>
      <c r="E24" s="34" t="s">
        <v>26</v>
      </c>
      <c r="F24" s="36">
        <v>5400</v>
      </c>
      <c r="G24" s="36"/>
      <c r="H24" s="36"/>
      <c r="I24" s="36"/>
      <c r="J24" s="36"/>
      <c r="K24" s="36"/>
      <c r="L24" s="36"/>
      <c r="M24" s="36"/>
      <c r="N24" s="36"/>
      <c r="O24" s="36">
        <f>+F24+G24+H24+I24+K24+L24+M24</f>
        <v>5400</v>
      </c>
      <c r="P24" s="36"/>
      <c r="Q24" s="36">
        <f>+F24*5%</f>
        <v>270</v>
      </c>
      <c r="R24" s="36"/>
      <c r="S24" s="36">
        <f>+F24*3%</f>
        <v>162</v>
      </c>
      <c r="T24" s="36">
        <f>+P24+Q24+S24</f>
        <v>432</v>
      </c>
      <c r="U24" s="37">
        <f t="shared" si="1"/>
        <v>4968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5"/>
  <sheetViews>
    <sheetView workbookViewId="0">
      <selection activeCell="A10" sqref="A10:I10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44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4" t="s">
        <v>51</v>
      </c>
      <c r="B6" s="54"/>
      <c r="C6" s="54"/>
      <c r="D6" s="54"/>
      <c r="E6" s="54"/>
      <c r="F6" s="54"/>
      <c r="G6" s="54"/>
      <c r="H6" s="54"/>
      <c r="I6" s="54"/>
      <c r="J6" s="54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4" t="s">
        <v>79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61" t="s">
        <v>80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18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49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33</v>
      </c>
      <c r="H15" s="21" t="s">
        <v>7</v>
      </c>
      <c r="I15" s="21" t="s">
        <v>36</v>
      </c>
      <c r="J15" s="21" t="s">
        <v>35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27</v>
      </c>
      <c r="D16" s="25" t="s">
        <v>55</v>
      </c>
      <c r="E16" s="25" t="s">
        <v>26</v>
      </c>
      <c r="F16" s="27">
        <v>7400</v>
      </c>
      <c r="G16" s="27"/>
      <c r="H16" s="27">
        <f>SUM(F16:G16)</f>
        <v>7400</v>
      </c>
      <c r="I16" s="27"/>
      <c r="J16" s="27">
        <f t="shared" ref="J16:J25" si="0">+H16-I16</f>
        <v>7400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59</v>
      </c>
      <c r="D17" s="25" t="s">
        <v>67</v>
      </c>
      <c r="E17" s="25" t="s">
        <v>25</v>
      </c>
      <c r="F17" s="27">
        <v>7500</v>
      </c>
      <c r="G17" s="27">
        <f>15.25+15.25+10</f>
        <v>40.5</v>
      </c>
      <c r="H17" s="27">
        <f t="shared" ref="H17:H25" si="1">SUM(F17:G17)</f>
        <v>7540.5</v>
      </c>
      <c r="I17" s="27"/>
      <c r="J17" s="27">
        <f t="shared" si="0"/>
        <v>7540.5</v>
      </c>
    </row>
    <row r="18" spans="1:10" s="6" customFormat="1" ht="39" customHeight="1" x14ac:dyDescent="0.25">
      <c r="A18" s="28">
        <v>3</v>
      </c>
      <c r="B18" s="29">
        <v>189</v>
      </c>
      <c r="C18" s="26" t="s">
        <v>60</v>
      </c>
      <c r="D18" s="25" t="s">
        <v>68</v>
      </c>
      <c r="E18" s="25" t="s">
        <v>25</v>
      </c>
      <c r="F18" s="27">
        <v>8400</v>
      </c>
      <c r="G18" s="27"/>
      <c r="H18" s="27">
        <f t="shared" si="1"/>
        <v>8400</v>
      </c>
      <c r="I18" s="27"/>
      <c r="J18" s="27">
        <f t="shared" si="0"/>
        <v>8400</v>
      </c>
    </row>
    <row r="19" spans="1:10" s="6" customFormat="1" ht="44.25" customHeight="1" x14ac:dyDescent="0.25">
      <c r="A19" s="28">
        <v>4</v>
      </c>
      <c r="B19" s="29">
        <v>189</v>
      </c>
      <c r="C19" s="26" t="s">
        <v>61</v>
      </c>
      <c r="D19" s="25" t="s">
        <v>69</v>
      </c>
      <c r="E19" s="25" t="s">
        <v>74</v>
      </c>
      <c r="F19" s="27">
        <v>3500</v>
      </c>
      <c r="G19" s="27"/>
      <c r="H19" s="27">
        <f t="shared" si="1"/>
        <v>3500</v>
      </c>
      <c r="I19" s="27"/>
      <c r="J19" s="27">
        <f t="shared" si="0"/>
        <v>3500</v>
      </c>
    </row>
    <row r="20" spans="1:10" s="6" customFormat="1" ht="42.75" customHeight="1" x14ac:dyDescent="0.25">
      <c r="A20" s="28">
        <v>5</v>
      </c>
      <c r="B20" s="29">
        <v>189</v>
      </c>
      <c r="C20" s="26" t="s">
        <v>62</v>
      </c>
      <c r="D20" s="25" t="s">
        <v>70</v>
      </c>
      <c r="E20" s="25" t="s">
        <v>74</v>
      </c>
      <c r="F20" s="27">
        <v>3300</v>
      </c>
      <c r="G20" s="27"/>
      <c r="H20" s="27">
        <f t="shared" si="1"/>
        <v>3300</v>
      </c>
      <c r="I20" s="27"/>
      <c r="J20" s="27">
        <f t="shared" si="0"/>
        <v>3300</v>
      </c>
    </row>
    <row r="21" spans="1:10" s="6" customFormat="1" ht="41.25" customHeight="1" x14ac:dyDescent="0.25">
      <c r="A21" s="28">
        <v>6</v>
      </c>
      <c r="B21" s="29">
        <v>189</v>
      </c>
      <c r="C21" s="26" t="s">
        <v>63</v>
      </c>
      <c r="D21" s="25" t="s">
        <v>70</v>
      </c>
      <c r="E21" s="25" t="s">
        <v>74</v>
      </c>
      <c r="F21" s="27">
        <v>3300</v>
      </c>
      <c r="G21" s="27"/>
      <c r="H21" s="27">
        <f t="shared" si="1"/>
        <v>3300</v>
      </c>
      <c r="I21" s="27"/>
      <c r="J21" s="27">
        <f t="shared" si="0"/>
        <v>3300</v>
      </c>
    </row>
    <row r="22" spans="1:10" s="6" customFormat="1" ht="42" customHeight="1" x14ac:dyDescent="0.25">
      <c r="A22" s="28">
        <v>7</v>
      </c>
      <c r="B22" s="29">
        <v>189</v>
      </c>
      <c r="C22" s="26" t="s">
        <v>64</v>
      </c>
      <c r="D22" s="25" t="s">
        <v>71</v>
      </c>
      <c r="E22" s="25" t="s">
        <v>74</v>
      </c>
      <c r="F22" s="27">
        <v>3300</v>
      </c>
      <c r="G22" s="27"/>
      <c r="H22" s="27">
        <f t="shared" si="1"/>
        <v>3300</v>
      </c>
      <c r="I22" s="27"/>
      <c r="J22" s="27">
        <f t="shared" si="0"/>
        <v>3300</v>
      </c>
    </row>
    <row r="23" spans="1:10" s="6" customFormat="1" ht="43.5" customHeight="1" x14ac:dyDescent="0.25">
      <c r="A23" s="28">
        <v>8</v>
      </c>
      <c r="B23" s="29">
        <v>189</v>
      </c>
      <c r="C23" s="26" t="s">
        <v>65</v>
      </c>
      <c r="D23" s="25" t="s">
        <v>72</v>
      </c>
      <c r="E23" s="25" t="s">
        <v>74</v>
      </c>
      <c r="F23" s="27">
        <v>3500</v>
      </c>
      <c r="G23" s="27"/>
      <c r="H23" s="27">
        <f t="shared" si="1"/>
        <v>3500</v>
      </c>
      <c r="I23" s="27"/>
      <c r="J23" s="27">
        <f t="shared" si="0"/>
        <v>3500</v>
      </c>
    </row>
    <row r="24" spans="1:10" s="6" customFormat="1" ht="33.75" customHeight="1" x14ac:dyDescent="0.25">
      <c r="A24" s="28">
        <v>9</v>
      </c>
      <c r="B24" s="29">
        <v>189</v>
      </c>
      <c r="C24" s="26" t="s">
        <v>78</v>
      </c>
      <c r="D24" s="25" t="s">
        <v>77</v>
      </c>
      <c r="E24" s="25" t="s">
        <v>25</v>
      </c>
      <c r="F24" s="27">
        <v>2800</v>
      </c>
      <c r="G24" s="27"/>
      <c r="H24" s="27">
        <f t="shared" si="1"/>
        <v>2800</v>
      </c>
      <c r="I24" s="27"/>
      <c r="J24" s="27">
        <f t="shared" si="0"/>
        <v>2800</v>
      </c>
    </row>
    <row r="25" spans="1:10" s="6" customFormat="1" ht="33.75" customHeight="1" x14ac:dyDescent="0.25">
      <c r="A25" s="28">
        <v>10</v>
      </c>
      <c r="B25" s="29">
        <v>189</v>
      </c>
      <c r="C25" s="26" t="s">
        <v>66</v>
      </c>
      <c r="D25" s="25" t="s">
        <v>73</v>
      </c>
      <c r="E25" s="25" t="s">
        <v>25</v>
      </c>
      <c r="F25" s="27">
        <f>1200+1200</f>
        <v>2400</v>
      </c>
      <c r="G25" s="27"/>
      <c r="H25" s="27">
        <f t="shared" si="1"/>
        <v>2400</v>
      </c>
      <c r="I25" s="27"/>
      <c r="J25" s="27">
        <f t="shared" si="0"/>
        <v>2400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2023-02-23T01:48:27Z</cp:lastPrinted>
  <dcterms:created xsi:type="dcterms:W3CDTF">2017-12-05T18:01:17Z</dcterms:created>
  <dcterms:modified xsi:type="dcterms:W3CDTF">2023-02-23T01:48:36Z</dcterms:modified>
</cp:coreProperties>
</file>