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4\"/>
    </mc:Choice>
  </mc:AlternateContent>
  <xr:revisionPtr revIDLastSave="0" documentId="13_ncr:1_{C1AB7F9D-4A6E-45AA-8AA6-358B5A6090B1}" xr6:coauthVersionLast="47" xr6:coauthVersionMax="47" xr10:uidLastSave="{00000000-0000-0000-0000-000000000000}"/>
  <bookViews>
    <workbookView xWindow="-120" yWindow="-120" windowWidth="21840" windowHeight="13140" tabRatio="784" activeTab="1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'!$A$1:$J$27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0" l="1"/>
  <c r="J28" i="10"/>
  <c r="Q18" i="9"/>
  <c r="R17" i="9"/>
  <c r="Q17" i="9"/>
  <c r="P19" i="9"/>
  <c r="P18" i="9"/>
  <c r="P17" i="9"/>
  <c r="P16" i="9"/>
  <c r="R16" i="9"/>
  <c r="Q16" i="9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T19" i="9"/>
  <c r="O19" i="9"/>
  <c r="U19" i="9" l="1"/>
  <c r="H17" i="10"/>
  <c r="J17" i="10" s="1"/>
  <c r="T18" i="9" l="1"/>
  <c r="O18" i="9"/>
  <c r="U18" i="9" l="1"/>
  <c r="T16" i="9" l="1"/>
  <c r="O16" i="9"/>
  <c r="U16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U20" i="9" l="1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<sst xmlns="http://schemas.openxmlformats.org/spreadsheetml/2006/main" count="123" uniqueCount="89">
  <si>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</si>
  <si>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</si>
  <si>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</si>
  <si>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</si>
  <si>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</si>
  <si>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</si>
  <si>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</si>
  <si>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</si>
  <si>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</si>
  <si>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</si>
  <si>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</si>
  <si>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</si>
  <si>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</si>
  <si>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</si>
  <si>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</si>
  <si>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</si>
  <si>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</si>
  <si>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</si>
  <si>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</si>
  <si>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</si>
  <si>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</si>
  <si>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</si>
  <si>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</si>
  <si>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</si>
  <si>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</si>
  <si>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</si>
  <si>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</si>
  <si>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</si>
  <si>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</si>
  <si>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</si>
  <si>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</si>
  <si>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</si>
  <si>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</si>
  <si>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</si>
  <si>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</si>
  <si>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</si>
  <si>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</si>
  <si>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</si>
  <si>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</si>
  <si>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</si>
  <si>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</si>
  <si>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</si>
  <si>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</si>
  <si>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</si>
  <si>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</si>
  <si>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</si>
  <si>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</si>
  <si>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</si>
  <si>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</si>
  <si>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</si>
  <si>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</si>
  <si>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</si>
  <si>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</si>
  <si>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</si>
  <si>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</si>
  <si>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</si>
  <si>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</si>
  <si>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</si>
  <si>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</si>
  <si>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</si>
  <si>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</si>
  <si>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</si>
  <si>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MARIO RODOLFO CASTRO ESCOBAR</t>
  </si>
  <si>
    <t>JOSE FRANKLIN MARROQUIN OQUELI</t>
  </si>
  <si>
    <t>ELMER DAVID RUIZ DONIS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</si>
  <si>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</si>
  <si>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</si>
  <si>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</si>
  <si>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</si>
  <si>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</si>
  <si>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</si>
  <si>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</si>
  <si>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</si>
  <si>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</si>
  <si>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</si>
  <si>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</si>
  <si>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</si>
  <si>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</si>
  <si>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</si>
  <si>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</si>
  <si>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</si>
  <si>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</si>
  <si>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ENERO 2024</t>
  </si>
  <si>
    <t>PRESIDENTE  INTERINO</t>
  </si>
  <si>
    <t>TESORERO INTERINO</t>
  </si>
  <si>
    <t>SECRETARIO INTERINO</t>
  </si>
  <si>
    <t>CRISTINA ISABEL ALVARADO MARTINEZ</t>
  </si>
  <si>
    <t>LESTER ALEXIS HERNANDEZ ESCOBAR</t>
  </si>
  <si>
    <t>FECHA DE ACTUALIZACIÓN: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</si>
</sst>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zoomScale="87" zoomScaleNormal="87" workbookViewId="0">
      <selection activeCell="G20" sqref="G20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61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4" t="s">
        <v>56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7" t="s">
        <v>13</v>
      </c>
      <c r="D14" s="2" t="s">
        <v>0</v>
      </c>
      <c r="E14" s="2" t="s">
        <v>1</v>
      </c>
      <c r="F14" s="8" t="s">
        <v>12</v>
      </c>
      <c r="G14" s="8" t="s">
        <v>42</v>
      </c>
      <c r="H14" s="8" t="s">
        <v>4</v>
      </c>
      <c r="I14" s="8" t="s">
        <v>44</v>
      </c>
      <c r="J14" s="8" t="s">
        <v>29</v>
      </c>
      <c r="K14" s="8" t="s">
        <v>35</v>
      </c>
      <c r="L14" s="8" t="s">
        <v>5</v>
      </c>
      <c r="M14" s="8" t="s">
        <v>11</v>
      </c>
      <c r="N14" s="8" t="s">
        <v>49</v>
      </c>
      <c r="O14" s="8" t="s">
        <v>7</v>
      </c>
      <c r="P14" s="45" t="s">
        <v>25</v>
      </c>
      <c r="Q14" s="45"/>
      <c r="R14" s="45"/>
      <c r="S14" s="45"/>
      <c r="T14" s="8" t="s">
        <v>8</v>
      </c>
      <c r="U14" s="5" t="s">
        <v>9</v>
      </c>
      <c r="V14" s="9" t="s">
        <v>10</v>
      </c>
    </row>
    <row r="15" spans="1:16384" ht="15.75" thickBot="1" x14ac:dyDescent="0.3">
      <c r="A15" s="31"/>
      <c r="B15" s="32"/>
      <c r="C15" s="33"/>
      <c r="D15" s="32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</v>
      </c>
      <c r="Q15" s="35" t="s">
        <v>27</v>
      </c>
      <c r="R15" s="35" t="s">
        <v>28</v>
      </c>
      <c r="S15" s="35" t="s">
        <v>31</v>
      </c>
      <c r="T15" s="34"/>
      <c r="U15" s="36"/>
      <c r="V15" s="10"/>
    </row>
    <row r="16" spans="1:16384" s="3" customFormat="1" ht="35.1" customHeight="1" x14ac:dyDescent="0.25">
      <c r="A16" s="40">
        <v>1</v>
      </c>
      <c r="B16" s="41">
        <v>11</v>
      </c>
      <c r="C16" s="37" t="s">
        <v>43</v>
      </c>
      <c r="D16" s="37" t="s">
        <v>57</v>
      </c>
      <c r="E16" s="37" t="s">
        <v>23</v>
      </c>
      <c r="F16" s="38"/>
      <c r="G16" s="38"/>
      <c r="H16" s="38">
        <v>10050</v>
      </c>
      <c r="I16" s="38"/>
      <c r="J16" s="38"/>
      <c r="K16" s="38"/>
      <c r="L16" s="38">
        <v>250</v>
      </c>
      <c r="M16" s="38"/>
      <c r="N16" s="38"/>
      <c r="O16" s="38">
        <f>+H16+I16+J16+L16+K16+M16+N16</f>
        <v>10300</v>
      </c>
      <c r="P16" s="38">
        <f>+H16*4.83%</f>
        <v>485.41500000000002</v>
      </c>
      <c r="Q16" s="38">
        <f>174.3*2</f>
        <v>348.6</v>
      </c>
      <c r="R16" s="38">
        <f>67.54+67.54</f>
        <v>135.08000000000001</v>
      </c>
      <c r="S16" s="38"/>
      <c r="T16" s="38">
        <f>SUM(P16:S16)</f>
        <v>969.09500000000014</v>
      </c>
      <c r="U16" s="39">
        <f>+O16-T16</f>
        <v>9330.9050000000007</v>
      </c>
      <c r="V16" s="11"/>
    </row>
    <row r="17" spans="1:22" s="3" customFormat="1" ht="35.1" customHeight="1" x14ac:dyDescent="0.25">
      <c r="A17" s="23">
        <v>2</v>
      </c>
      <c r="B17" s="24">
        <v>11</v>
      </c>
      <c r="C17" s="20" t="s">
        <v>19</v>
      </c>
      <c r="D17" s="20" t="s">
        <v>58</v>
      </c>
      <c r="E17" s="20" t="s">
        <v>60</v>
      </c>
      <c r="F17" s="22"/>
      <c r="G17" s="22"/>
      <c r="H17" s="22">
        <v>6999.5</v>
      </c>
      <c r="I17" s="22"/>
      <c r="J17" s="22"/>
      <c r="K17" s="22"/>
      <c r="L17" s="22">
        <v>250</v>
      </c>
      <c r="M17" s="22"/>
      <c r="N17" s="22"/>
      <c r="O17" s="22">
        <f>+H17+I17+J17+L17+K17+M17+N17</f>
        <v>7249.5</v>
      </c>
      <c r="P17" s="22">
        <f t="shared" ref="P17:P19" si="0">+H17*4.83%</f>
        <v>338.07585</v>
      </c>
      <c r="Q17" s="22">
        <f>47.08*2</f>
        <v>94.16</v>
      </c>
      <c r="R17" s="22">
        <f>47.08*2</f>
        <v>94.16</v>
      </c>
      <c r="S17" s="22"/>
      <c r="T17" s="22">
        <f t="shared" ref="T17:T21" si="1">+P17+Q17+R17+S17</f>
        <v>526.39585</v>
      </c>
      <c r="U17" s="25">
        <f t="shared" ref="U17:U24" si="2">+O17-T17</f>
        <v>6723.1041500000001</v>
      </c>
      <c r="V17" s="11"/>
    </row>
    <row r="18" spans="1:22" s="3" customFormat="1" ht="35.1" customHeight="1" x14ac:dyDescent="0.25">
      <c r="A18" s="23">
        <v>3</v>
      </c>
      <c r="B18" s="24">
        <v>11</v>
      </c>
      <c r="C18" s="20" t="s">
        <v>50</v>
      </c>
      <c r="D18" s="20" t="s">
        <v>59</v>
      </c>
      <c r="E18" s="20" t="s">
        <v>60</v>
      </c>
      <c r="F18" s="22"/>
      <c r="G18" s="22"/>
      <c r="H18" s="22">
        <v>6000</v>
      </c>
      <c r="I18" s="22"/>
      <c r="J18" s="22"/>
      <c r="K18" s="22"/>
      <c r="L18" s="22">
        <v>250</v>
      </c>
      <c r="M18" s="22"/>
      <c r="N18" s="22"/>
      <c r="O18" s="22">
        <f>+H18+I18+J18+L18+K18+M18+N18</f>
        <v>6250</v>
      </c>
      <c r="P18" s="22">
        <f t="shared" si="0"/>
        <v>289.8</v>
      </c>
      <c r="Q18" s="22">
        <f>34.44*2</f>
        <v>68.88</v>
      </c>
      <c r="R18" s="22">
        <v>80.64</v>
      </c>
      <c r="S18" s="22"/>
      <c r="T18" s="22">
        <f t="shared" si="1"/>
        <v>439.32</v>
      </c>
      <c r="U18" s="25">
        <f t="shared" si="2"/>
        <v>5810.68</v>
      </c>
      <c r="V18" s="11"/>
    </row>
    <row r="19" spans="1:22" s="3" customFormat="1" ht="35.1" customHeight="1" x14ac:dyDescent="0.25">
      <c r="A19" s="23">
        <v>4</v>
      </c>
      <c r="B19" s="24">
        <v>11</v>
      </c>
      <c r="C19" s="20" t="s">
        <v>54</v>
      </c>
      <c r="D19" s="20" t="s">
        <v>55</v>
      </c>
      <c r="E19" s="20" t="s">
        <v>60</v>
      </c>
      <c r="F19" s="22"/>
      <c r="G19" s="22"/>
      <c r="H19" s="22">
        <v>5600</v>
      </c>
      <c r="I19" s="22"/>
      <c r="J19" s="22"/>
      <c r="K19" s="22"/>
      <c r="L19" s="22">
        <v>250</v>
      </c>
      <c r="M19" s="22"/>
      <c r="N19" s="22"/>
      <c r="O19" s="22">
        <f>+H19+I19+J19+L19+K19+M19+N19</f>
        <v>5850</v>
      </c>
      <c r="P19" s="22">
        <f t="shared" si="0"/>
        <v>270.48</v>
      </c>
      <c r="Q19" s="22">
        <v>65.56</v>
      </c>
      <c r="R19" s="22"/>
      <c r="S19" s="22"/>
      <c r="T19" s="22">
        <f t="shared" si="1"/>
        <v>336.04</v>
      </c>
      <c r="U19" s="25">
        <f t="shared" si="2"/>
        <v>5513.96</v>
      </c>
      <c r="V19" s="11"/>
    </row>
    <row r="20" spans="1:22" s="3" customFormat="1" ht="35.1" customHeight="1" x14ac:dyDescent="0.25">
      <c r="A20" s="23">
        <v>5</v>
      </c>
      <c r="B20" s="24">
        <v>63</v>
      </c>
      <c r="C20" s="20" t="s">
        <v>20</v>
      </c>
      <c r="D20" s="20" t="s">
        <v>83</v>
      </c>
      <c r="E20" s="20" t="s">
        <v>23</v>
      </c>
      <c r="F20" s="22"/>
      <c r="G20" s="22"/>
      <c r="H20" s="22"/>
      <c r="I20" s="22"/>
      <c r="J20" s="22"/>
      <c r="K20" s="22"/>
      <c r="L20" s="22"/>
      <c r="M20" s="22">
        <v>10000</v>
      </c>
      <c r="N20" s="22"/>
      <c r="O20" s="22">
        <f>+F20+G20+H20+I20+K20+L20+M20</f>
        <v>10000</v>
      </c>
      <c r="P20" s="22"/>
      <c r="Q20" s="22"/>
      <c r="R20" s="22"/>
      <c r="S20" s="22"/>
      <c r="T20" s="22">
        <f t="shared" si="1"/>
        <v>0</v>
      </c>
      <c r="U20" s="25">
        <f t="shared" si="2"/>
        <v>10000</v>
      </c>
      <c r="V20" s="11"/>
    </row>
    <row r="21" spans="1:22" s="3" customFormat="1" ht="35.1" customHeight="1" x14ac:dyDescent="0.25">
      <c r="A21" s="23">
        <v>6</v>
      </c>
      <c r="B21" s="24">
        <v>61</v>
      </c>
      <c r="C21" s="20" t="s">
        <v>21</v>
      </c>
      <c r="D21" s="20" t="s">
        <v>84</v>
      </c>
      <c r="E21" s="20" t="s">
        <v>23</v>
      </c>
      <c r="F21" s="22">
        <v>8400</v>
      </c>
      <c r="G21" s="22"/>
      <c r="H21" s="22"/>
      <c r="I21" s="22"/>
      <c r="J21" s="22"/>
      <c r="K21" s="22"/>
      <c r="L21" s="22"/>
      <c r="M21" s="22"/>
      <c r="N21" s="22"/>
      <c r="O21" s="22">
        <f t="shared" ref="O21:O23" si="3">+F21+G21+H21+I21+K21+L21+M21</f>
        <v>8400</v>
      </c>
      <c r="P21" s="22"/>
      <c r="Q21" s="22">
        <f>+F21*5%</f>
        <v>420</v>
      </c>
      <c r="R21" s="22"/>
      <c r="S21" s="22">
        <f>+F21*3%</f>
        <v>252</v>
      </c>
      <c r="T21" s="22">
        <f t="shared" si="1"/>
        <v>672</v>
      </c>
      <c r="U21" s="25">
        <f t="shared" si="2"/>
        <v>7728</v>
      </c>
      <c r="V21" s="11"/>
    </row>
    <row r="22" spans="1:22" s="3" customFormat="1" ht="35.1" customHeight="1" thickBot="1" x14ac:dyDescent="0.3">
      <c r="A22" s="23">
        <v>7</v>
      </c>
      <c r="B22" s="24">
        <v>61</v>
      </c>
      <c r="C22" s="20" t="s">
        <v>22</v>
      </c>
      <c r="D22" s="20" t="s">
        <v>85</v>
      </c>
      <c r="E22" s="20" t="s">
        <v>23</v>
      </c>
      <c r="F22" s="22">
        <v>7000</v>
      </c>
      <c r="G22" s="22"/>
      <c r="H22" s="22"/>
      <c r="I22" s="22"/>
      <c r="J22" s="22"/>
      <c r="K22" s="22"/>
      <c r="L22" s="22"/>
      <c r="M22" s="22"/>
      <c r="N22" s="22"/>
      <c r="O22" s="22">
        <f t="shared" si="3"/>
        <v>7000</v>
      </c>
      <c r="P22" s="22"/>
      <c r="Q22" s="22">
        <f>+F22*5%</f>
        <v>350</v>
      </c>
      <c r="R22" s="22"/>
      <c r="S22" s="22">
        <f>+F22*3%</f>
        <v>210</v>
      </c>
      <c r="T22" s="22">
        <f>+P22+Q22+S22</f>
        <v>560</v>
      </c>
      <c r="U22" s="25">
        <f t="shared" si="2"/>
        <v>6440</v>
      </c>
      <c r="V22" s="12"/>
    </row>
    <row r="23" spans="1:22" s="3" customFormat="1" ht="35.1" customHeight="1" x14ac:dyDescent="0.25">
      <c r="A23" s="23">
        <v>8</v>
      </c>
      <c r="B23" s="24">
        <v>61</v>
      </c>
      <c r="C23" s="26" t="s">
        <v>36</v>
      </c>
      <c r="D23" s="20" t="s">
        <v>38</v>
      </c>
      <c r="E23" s="20" t="s">
        <v>23</v>
      </c>
      <c r="F23" s="22">
        <v>6000</v>
      </c>
      <c r="G23" s="22"/>
      <c r="H23" s="22"/>
      <c r="I23" s="22"/>
      <c r="J23" s="22"/>
      <c r="K23" s="22"/>
      <c r="L23" s="22"/>
      <c r="M23" s="22"/>
      <c r="N23" s="22"/>
      <c r="O23" s="22">
        <f t="shared" si="3"/>
        <v>6000</v>
      </c>
      <c r="P23" s="22"/>
      <c r="Q23" s="22">
        <f>+F23*5%</f>
        <v>300</v>
      </c>
      <c r="R23" s="22"/>
      <c r="S23" s="22">
        <f>+F23*3%</f>
        <v>180</v>
      </c>
      <c r="T23" s="22">
        <f>+P23+Q23+S23</f>
        <v>480</v>
      </c>
      <c r="U23" s="25">
        <f t="shared" si="2"/>
        <v>5520</v>
      </c>
      <c r="V23" s="13"/>
    </row>
    <row r="24" spans="1:22" s="3" customFormat="1" ht="35.1" customHeight="1" thickBot="1" x14ac:dyDescent="0.3">
      <c r="A24" s="42">
        <v>9</v>
      </c>
      <c r="B24" s="43">
        <v>61</v>
      </c>
      <c r="C24" s="28" t="s">
        <v>37</v>
      </c>
      <c r="D24" s="27" t="s">
        <v>39</v>
      </c>
      <c r="E24" s="27" t="s">
        <v>23</v>
      </c>
      <c r="F24" s="29">
        <v>6000</v>
      </c>
      <c r="G24" s="29"/>
      <c r="H24" s="29"/>
      <c r="I24" s="29"/>
      <c r="J24" s="29"/>
      <c r="K24" s="29"/>
      <c r="L24" s="29"/>
      <c r="M24" s="29"/>
      <c r="N24" s="29"/>
      <c r="O24" s="29">
        <f>+F24+G24+H24+I24+K24+L24+M24</f>
        <v>6000</v>
      </c>
      <c r="P24" s="29"/>
      <c r="Q24" s="29">
        <f>+F24*5%</f>
        <v>300</v>
      </c>
      <c r="R24" s="29"/>
      <c r="S24" s="29">
        <f>+F24*3%</f>
        <v>180</v>
      </c>
      <c r="T24" s="29">
        <f>+P24+Q24+S24</f>
        <v>480</v>
      </c>
      <c r="U24" s="30">
        <f t="shared" si="2"/>
        <v>5520</v>
      </c>
      <c r="V24" s="13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7716535433070868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tabSelected="1" workbookViewId="0">
      <selection activeCell="A10" sqref="A10:I10"/>
    </sheetView>
  </sheetViews>
  <sheetFormatPr baseColWidth="10" defaultColWidth="11" defaultRowHeight="15" x14ac:dyDescent="0.25"/>
  <cols>
    <col min="1" max="1" width="3.7109375" customWidth="1"/>
    <col min="2" max="2" width="7.7109375" customWidth="1"/>
    <col min="3" max="3" width="35.5703125" customWidth="1"/>
    <col min="4" max="4" width="26.5703125" customWidth="1"/>
    <col min="5" max="5" width="19.7109375" customWidth="1"/>
    <col min="6" max="6" width="13.7109375" style="4" customWidth="1"/>
    <col min="7" max="7" width="10.140625" style="4" customWidth="1"/>
    <col min="8" max="8" width="11" style="4" customWidth="1"/>
    <col min="9" max="9" width="10.7109375" style="4" customWidth="1"/>
    <col min="10" max="10" width="14.140625" style="4" customWidth="1"/>
  </cols>
  <sheetData>
    <row r="1" spans="1:16384" ht="15.75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6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6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6"/>
    </row>
    <row r="5" spans="1:16384" ht="15.75" x14ac:dyDescent="0.25">
      <c r="A5" s="44" t="s">
        <v>61</v>
      </c>
      <c r="B5" s="44"/>
      <c r="C5" s="44"/>
      <c r="D5" s="44"/>
      <c r="E5" s="44"/>
      <c r="F5" s="44"/>
      <c r="G5" s="44"/>
      <c r="H5" s="44"/>
      <c r="I5" s="44"/>
      <c r="J5" s="6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19"/>
      <c r="L6" s="19"/>
      <c r="M6" s="19"/>
      <c r="N6" s="1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44" t="s">
        <v>56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88</v>
      </c>
      <c r="B8" s="44"/>
      <c r="C8" s="44"/>
      <c r="D8" s="44"/>
      <c r="E8" s="44"/>
      <c r="F8" s="44"/>
      <c r="G8" s="44"/>
      <c r="H8" s="44"/>
      <c r="I8" s="44"/>
      <c r="J8" s="6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6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6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6"/>
    </row>
    <row r="12" spans="1:16384" ht="15.75" x14ac:dyDescent="0.25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6384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6384" ht="21" customHeight="1" thickBot="1" x14ac:dyDescent="0.3">
      <c r="A14" s="46" t="s">
        <v>14</v>
      </c>
      <c r="B14" s="46"/>
      <c r="C14" s="46"/>
      <c r="D14" s="46"/>
      <c r="E14" s="46"/>
      <c r="F14" s="46"/>
      <c r="G14" s="46"/>
      <c r="H14" s="46"/>
      <c r="I14" s="47"/>
    </row>
    <row r="15" spans="1:16384" ht="25.5" x14ac:dyDescent="0.25">
      <c r="A15" s="14" t="s">
        <v>2</v>
      </c>
      <c r="B15" s="15" t="s">
        <v>3</v>
      </c>
      <c r="C15" s="16" t="s">
        <v>13</v>
      </c>
      <c r="D15" s="15" t="s">
        <v>0</v>
      </c>
      <c r="E15" s="15" t="s">
        <v>1</v>
      </c>
      <c r="F15" s="17" t="s">
        <v>6</v>
      </c>
      <c r="G15" s="17" t="s">
        <v>30</v>
      </c>
      <c r="H15" s="17" t="s">
        <v>7</v>
      </c>
      <c r="I15" s="17" t="s">
        <v>33</v>
      </c>
      <c r="J15" s="17" t="s">
        <v>32</v>
      </c>
    </row>
    <row r="16" spans="1:16384" s="3" customFormat="1" ht="33.75" customHeight="1" x14ac:dyDescent="0.25">
      <c r="A16" s="23">
        <v>1</v>
      </c>
      <c r="B16" s="24">
        <v>189</v>
      </c>
      <c r="C16" s="21" t="s">
        <v>24</v>
      </c>
      <c r="D16" s="20" t="s">
        <v>48</v>
      </c>
      <c r="E16" s="20" t="s">
        <v>23</v>
      </c>
      <c r="F16" s="22">
        <v>8600</v>
      </c>
      <c r="G16" s="22"/>
      <c r="H16" s="22">
        <f>SUM(F16:G16)</f>
        <v>8600</v>
      </c>
      <c r="I16" s="22"/>
      <c r="J16" s="22">
        <f t="shared" ref="J16:J17" si="0">+H16-I16</f>
        <v>8600</v>
      </c>
    </row>
    <row r="17" spans="1:10" s="3" customFormat="1" ht="48" customHeight="1" x14ac:dyDescent="0.25">
      <c r="A17" s="23">
        <v>2</v>
      </c>
      <c r="B17" s="24">
        <v>189</v>
      </c>
      <c r="C17" s="21" t="s">
        <v>51</v>
      </c>
      <c r="D17" s="20" t="s">
        <v>52</v>
      </c>
      <c r="E17" s="20" t="s">
        <v>60</v>
      </c>
      <c r="F17" s="22">
        <v>8550</v>
      </c>
      <c r="G17" s="22"/>
      <c r="H17" s="22">
        <f t="shared" ref="H17" si="1">SUM(F17:G17)</f>
        <v>8550</v>
      </c>
      <c r="I17" s="22"/>
      <c r="J17" s="22">
        <f t="shared" si="0"/>
        <v>8550</v>
      </c>
    </row>
    <row r="18" spans="1:10" s="3" customFormat="1" ht="33.75" customHeight="1" x14ac:dyDescent="0.25">
      <c r="A18" s="23">
        <v>3</v>
      </c>
      <c r="B18" s="24">
        <v>189</v>
      </c>
      <c r="C18" s="21" t="s">
        <v>86</v>
      </c>
      <c r="D18" s="20" t="s">
        <v>53</v>
      </c>
      <c r="E18" s="20" t="s">
        <v>60</v>
      </c>
      <c r="F18" s="22">
        <v>3000</v>
      </c>
      <c r="G18" s="22"/>
      <c r="H18" s="22">
        <f t="shared" ref="H18:H28" si="2">SUM(F18:G18)</f>
        <v>3000</v>
      </c>
      <c r="I18" s="22"/>
      <c r="J18" s="22">
        <f t="shared" ref="J18:J28" si="3">+H18-I18</f>
        <v>3000</v>
      </c>
    </row>
    <row r="19" spans="1:10" s="3" customFormat="1" ht="48" customHeight="1" x14ac:dyDescent="0.25">
      <c r="A19" s="23">
        <v>4</v>
      </c>
      <c r="B19" s="24">
        <v>189</v>
      </c>
      <c r="C19" s="21" t="s">
        <v>62</v>
      </c>
      <c r="D19" s="20" t="s">
        <v>71</v>
      </c>
      <c r="E19" s="20" t="s">
        <v>80</v>
      </c>
      <c r="F19" s="22">
        <v>2800</v>
      </c>
      <c r="G19" s="22"/>
      <c r="H19" s="22">
        <f t="shared" si="2"/>
        <v>2800</v>
      </c>
      <c r="I19" s="22"/>
      <c r="J19" s="22">
        <f t="shared" si="3"/>
        <v>2800</v>
      </c>
    </row>
    <row r="20" spans="1:10" s="3" customFormat="1" ht="48" customHeight="1" x14ac:dyDescent="0.25">
      <c r="A20" s="23">
        <v>5</v>
      </c>
      <c r="B20" s="24">
        <v>189</v>
      </c>
      <c r="C20" s="21" t="s">
        <v>63</v>
      </c>
      <c r="D20" s="20" t="s">
        <v>72</v>
      </c>
      <c r="E20" s="20" t="s">
        <v>81</v>
      </c>
      <c r="F20" s="22">
        <v>3800</v>
      </c>
      <c r="G20" s="22"/>
      <c r="H20" s="22">
        <f t="shared" si="2"/>
        <v>3800</v>
      </c>
      <c r="I20" s="22"/>
      <c r="J20" s="22">
        <f t="shared" si="3"/>
        <v>3800</v>
      </c>
    </row>
    <row r="21" spans="1:10" s="3" customFormat="1" ht="48" customHeight="1" x14ac:dyDescent="0.25">
      <c r="A21" s="23">
        <v>6</v>
      </c>
      <c r="B21" s="24">
        <v>189</v>
      </c>
      <c r="C21" s="21" t="s">
        <v>64</v>
      </c>
      <c r="D21" s="20" t="s">
        <v>73</v>
      </c>
      <c r="E21" s="20" t="s">
        <v>81</v>
      </c>
      <c r="F21" s="22">
        <v>3800</v>
      </c>
      <c r="G21" s="22"/>
      <c r="H21" s="22">
        <f t="shared" si="2"/>
        <v>3800</v>
      </c>
      <c r="I21" s="22"/>
      <c r="J21" s="22">
        <f t="shared" si="3"/>
        <v>3800</v>
      </c>
    </row>
    <row r="22" spans="1:10" s="3" customFormat="1" ht="48" customHeight="1" x14ac:dyDescent="0.25">
      <c r="A22" s="23">
        <v>7</v>
      </c>
      <c r="B22" s="24">
        <v>189</v>
      </c>
      <c r="C22" s="21" t="s">
        <v>65</v>
      </c>
      <c r="D22" s="20" t="s">
        <v>74</v>
      </c>
      <c r="E22" s="20" t="s">
        <v>81</v>
      </c>
      <c r="F22" s="22">
        <v>4470</v>
      </c>
      <c r="G22" s="22"/>
      <c r="H22" s="22">
        <f t="shared" si="2"/>
        <v>4470</v>
      </c>
      <c r="I22" s="22"/>
      <c r="J22" s="22">
        <f t="shared" si="3"/>
        <v>4470</v>
      </c>
    </row>
    <row r="23" spans="1:10" s="3" customFormat="1" ht="48" customHeight="1" x14ac:dyDescent="0.25">
      <c r="A23" s="23">
        <v>8</v>
      </c>
      <c r="B23" s="24">
        <v>189</v>
      </c>
      <c r="C23" s="21" t="s">
        <v>66</v>
      </c>
      <c r="D23" s="20" t="s">
        <v>75</v>
      </c>
      <c r="E23" s="20" t="s">
        <v>80</v>
      </c>
      <c r="F23" s="22">
        <v>8900</v>
      </c>
      <c r="G23" s="22"/>
      <c r="H23" s="22">
        <f t="shared" si="2"/>
        <v>8900</v>
      </c>
      <c r="I23" s="22"/>
      <c r="J23" s="22">
        <f t="shared" si="3"/>
        <v>8900</v>
      </c>
    </row>
    <row r="24" spans="1:10" s="3" customFormat="1" ht="48" customHeight="1" x14ac:dyDescent="0.25">
      <c r="A24" s="23">
        <v>9</v>
      </c>
      <c r="B24" s="24">
        <v>189</v>
      </c>
      <c r="C24" s="21" t="s">
        <v>67</v>
      </c>
      <c r="D24" s="20" t="s">
        <v>76</v>
      </c>
      <c r="E24" s="20" t="s">
        <v>81</v>
      </c>
      <c r="F24" s="22">
        <v>4700</v>
      </c>
      <c r="G24" s="22"/>
      <c r="H24" s="22">
        <f t="shared" si="2"/>
        <v>4700</v>
      </c>
      <c r="I24" s="22"/>
      <c r="J24" s="22">
        <f t="shared" si="3"/>
        <v>4700</v>
      </c>
    </row>
    <row r="25" spans="1:10" s="3" customFormat="1" ht="48" customHeight="1" x14ac:dyDescent="0.25">
      <c r="A25" s="23">
        <v>10</v>
      </c>
      <c r="B25" s="24">
        <v>189</v>
      </c>
      <c r="C25" s="21" t="s">
        <v>68</v>
      </c>
      <c r="D25" s="20" t="s">
        <v>77</v>
      </c>
      <c r="E25" s="20" t="s">
        <v>81</v>
      </c>
      <c r="F25" s="22">
        <v>4700</v>
      </c>
      <c r="G25" s="22"/>
      <c r="H25" s="22">
        <f t="shared" si="2"/>
        <v>4700</v>
      </c>
      <c r="I25" s="22"/>
      <c r="J25" s="22">
        <f t="shared" si="3"/>
        <v>4700</v>
      </c>
    </row>
    <row r="26" spans="1:10" s="3" customFormat="1" ht="48" customHeight="1" x14ac:dyDescent="0.25">
      <c r="A26" s="23">
        <v>11</v>
      </c>
      <c r="B26" s="24">
        <v>189</v>
      </c>
      <c r="C26" s="21" t="s">
        <v>69</v>
      </c>
      <c r="D26" s="20" t="s">
        <v>78</v>
      </c>
      <c r="E26" s="20" t="s">
        <v>81</v>
      </c>
      <c r="F26" s="22">
        <v>3800</v>
      </c>
      <c r="G26" s="22"/>
      <c r="H26" s="22">
        <f t="shared" si="2"/>
        <v>3800</v>
      </c>
      <c r="I26" s="22"/>
      <c r="J26" s="22">
        <f t="shared" si="3"/>
        <v>3800</v>
      </c>
    </row>
    <row r="27" spans="1:10" s="3" customFormat="1" ht="48" customHeight="1" x14ac:dyDescent="0.25">
      <c r="A27" s="23">
        <v>12</v>
      </c>
      <c r="B27" s="24">
        <v>189</v>
      </c>
      <c r="C27" s="21" t="s">
        <v>70</v>
      </c>
      <c r="D27" s="20" t="s">
        <v>79</v>
      </c>
      <c r="E27" s="20" t="s">
        <v>81</v>
      </c>
      <c r="F27" s="22">
        <v>4470</v>
      </c>
      <c r="G27" s="22"/>
      <c r="H27" s="22">
        <f t="shared" si="2"/>
        <v>4470</v>
      </c>
      <c r="I27" s="22"/>
      <c r="J27" s="22">
        <f t="shared" si="3"/>
        <v>4470</v>
      </c>
    </row>
    <row r="28" spans="1:10" s="3" customFormat="1" ht="48" customHeight="1" x14ac:dyDescent="0.25">
      <c r="A28" s="23">
        <v>13</v>
      </c>
      <c r="B28" s="24">
        <v>189</v>
      </c>
      <c r="C28" s="21" t="s">
        <v>87</v>
      </c>
      <c r="D28" s="20" t="s">
        <v>77</v>
      </c>
      <c r="E28" s="20" t="s">
        <v>81</v>
      </c>
      <c r="F28" s="22">
        <v>3300</v>
      </c>
      <c r="G28" s="22"/>
      <c r="H28" s="22">
        <f t="shared" si="2"/>
        <v>3300</v>
      </c>
      <c r="I28" s="22"/>
      <c r="J28" s="22">
        <f t="shared" si="3"/>
        <v>3300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7716535433070868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2024-02-29T22:45:22Z</cp:lastPrinted>
  <dcterms:created xsi:type="dcterms:W3CDTF">2017-12-05T18:01:17Z</dcterms:created>
  <dcterms:modified xsi:type="dcterms:W3CDTF">2024-02-29T22:45:28Z</dcterms:modified>
</cp:coreProperties>
</file>