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CIERO\Desktop\acceso 2024\"/>
    </mc:Choice>
  </mc:AlternateContent>
  <xr:revisionPtr revIDLastSave="0" documentId="13_ncr:1_{9C452947-C3B1-4FB4-BD23-83B89BC25F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EGRESOS'!$A$36:$H$136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2" l="1"/>
  <c r="E136" i="2"/>
  <c r="D136" i="2"/>
  <c r="C136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A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136" i="2" s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H129" i="1"/>
  <c r="H121" i="1"/>
  <c r="H116" i="1"/>
  <c r="H104" i="1"/>
  <c r="H99" i="1"/>
  <c r="H95" i="1"/>
  <c r="H93" i="1"/>
  <c r="H91" i="1"/>
  <c r="H88" i="1"/>
  <c r="H85" i="1"/>
  <c r="H84" i="1"/>
  <c r="H71" i="1"/>
  <c r="H64" i="1"/>
  <c r="H63" i="1"/>
  <c r="H55" i="1"/>
  <c r="H54" i="1"/>
  <c r="J30" i="1"/>
  <c r="I20" i="1"/>
  <c r="I33" i="1"/>
  <c r="I32" i="1"/>
  <c r="I31" i="1"/>
  <c r="I30" i="1"/>
  <c r="I29" i="1"/>
  <c r="J29" i="1" s="1"/>
  <c r="I28" i="1"/>
  <c r="J28" i="1" s="1"/>
  <c r="I27" i="1"/>
  <c r="I26" i="1"/>
  <c r="I25" i="1"/>
  <c r="I24" i="1"/>
  <c r="I23" i="1"/>
  <c r="I22" i="1"/>
  <c r="I21" i="1"/>
  <c r="H34" i="1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J21" i="1" l="1"/>
  <c r="J34" i="1" s="1"/>
  <c r="J25" i="1"/>
  <c r="J24" i="1"/>
  <c r="J32" i="1"/>
  <c r="J23" i="1"/>
  <c r="J22" i="1"/>
  <c r="J27" i="1"/>
  <c r="J31" i="1"/>
  <c r="J26" i="1"/>
  <c r="J33" i="1"/>
  <c r="I34" i="1" l="1"/>
  <c r="F135" i="1"/>
  <c r="E135" i="1"/>
  <c r="D135" i="1"/>
  <c r="C32" i="2"/>
  <c r="F34" i="1"/>
  <c r="E34" i="1"/>
  <c r="D34" i="1"/>
  <c r="F32" i="2"/>
  <c r="E32" i="2"/>
  <c r="D32" i="2"/>
  <c r="C34" i="1" l="1"/>
  <c r="H135" i="1"/>
  <c r="C135" i="1"/>
  <c r="A88" i="1"/>
  <c r="G34" i="1" l="1"/>
  <c r="G32" i="2"/>
  <c r="G135" i="1"/>
</calcChain>
</file>

<file path=xl/sharedStrings.xml><?xml version="1.0" encoding="utf-8"?>
<sst xmlns="http://schemas.openxmlformats.org/spreadsheetml/2006/main" count="317" uniqueCount="143">
  <si>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</si>
  <si>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</si>
  <si>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</si>
  <si>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</si>
  <si>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</si>
  <si>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</si>
  <si>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</si>
  <si>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</si>
  <si>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</si>
  <si>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</si>
  <si>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</si>
  <si>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</si>
  <si>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</si>
  <si>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</si>
  <si>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</si>
  <si>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</si>
  <si>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</si>
  <si>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</si>
  <si>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</si>
  <si>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</si>
  <si>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</si>
  <si>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</si>
  <si>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</si>
  <si>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</si>
  <si>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</si>
  <si>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</si>
  <si>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</si>
  <si>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</si>
  <si>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</si>
  <si>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</si>
  <si>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</si>
  <si>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</si>
  <si>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</si>
  <si>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</si>
  <si>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</si>
  <si>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</si>
  <si>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</si>
  <si>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</si>
  <si>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</si>
  <si>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</si>
  <si>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</si>
  <si>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</si>
  <si>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</si>
  <si>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</si>
  <si>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</si>
  <si>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</si>
  <si>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</si>
  <si>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</si>
  <si>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</si>
  <si>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</si>
  <si>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</si>
  <si>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</si>
  <si>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</si>
  <si>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</si>
  <si>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</si>
  <si>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</si>
  <si>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</si>
  <si>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</si>
  <si>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</si>
  <si>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</si>
  <si>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</si>
  <si>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</si>
  <si>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</si>
  <si>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</si>
  <si>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</si>
  <si>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</si>
  <si>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</si>
  <si>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</si>
  <si>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</si>
  <si>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</si>
  <si>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</si>
  <si>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</si>
  <si>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</si>
  <si>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</si>
  <si>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</si>
  <si>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</si>
  <si>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</si>
  <si>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</si>
  <si>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</si>
  <si>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</si>
  <si>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</si>
  <si>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</si>
  <si>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</si>
  <si>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</si>
  <si>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</si>
  <si>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</si>
  <si>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</si>
  <si>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</si>
  <si>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</si>
  <si>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</si>
  <si>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</si>
  <si>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</si>
  <si>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</si>
  <si>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</si>
  <si>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</si>
  <si>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</si>
  <si>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</si>
  <si>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</si>
  <si>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</si>
  <si>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</si>
  <si>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</si>
  <si>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</si>
  <si>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</si>
  <si>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</si>
  <si>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</si>
  <si>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</si>
  <si>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</si>
  <si>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</si>
  <si>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</si>
  <si>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</si>
  <si>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</si>
  <si>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</si>
  <si>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</si>
  <si>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</si>
  <si>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</si>
  <si>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</si>
  <si>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</si>
  <si>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</si>
  <si>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</si>
  <si>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</si>
  <si>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</si>
  <si>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</si>
  <si>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</si>
  <si>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</si>
  <si>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</si>
  <si>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</si>
  <si>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</si>
  <si>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</si>
  <si>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</si>
  <si>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</si>
  <si>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</si>
  <si>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</si>
  <si>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</si>
  <si>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</si>
  <si>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</si>
  <si>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 xml:space="preserve">Devoluciones a Confederacion Deportiva Autonoma de Guatemala </t>
  </si>
  <si>
    <t>NO AFECTA PRESUPUESTO (INDEMNIZACIONES AL PERSONAL  YA REBAJADO DEL RENGLON 413)</t>
  </si>
  <si>
    <t>ajuste</t>
  </si>
  <si>
    <t>DISPONIBLE</t>
  </si>
  <si>
    <t>FECHA DE ACTUALIZACIÓN:  ENERO 2024</t>
  </si>
  <si>
    <t>Del 01 de Enero al 31 de Diciembre 2024</t>
  </si>
  <si>
    <t>Ejecucion Presupuestaria de Ingresos 2024</t>
  </si>
  <si>
    <t>FECHA DE ACTUALIZACIÓN: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</si>
</sst>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  <numFmt numFmtId="166" formatCode="#,##0.00;[Red]#,##0.00"/>
    <numFmt numFmtId="167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87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1" xfId="0" applyNumberFormat="1" applyFont="1" applyFill="1" applyBorder="1"/>
    <xf numFmtId="4" fontId="6" fillId="2" borderId="1" xfId="0" applyNumberFormat="1" applyFont="1" applyFill="1" applyBorder="1"/>
    <xf numFmtId="4" fontId="5" fillId="2" borderId="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1" xfId="2" applyNumberFormat="1" applyFont="1" applyFill="1" applyBorder="1" applyAlignment="1" applyProtection="1">
      <alignment vertical="center"/>
      <protection locked="0"/>
    </xf>
    <xf numFmtId="4" fontId="10" fillId="2" borderId="1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5" xfId="0" applyFont="1" applyFill="1" applyBorder="1" applyAlignment="1">
      <alignment horizontal="left" wrapText="1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0" xfId="0" applyNumberFormat="1" applyFont="1" applyFill="1" applyBorder="1" applyAlignment="1" applyProtection="1">
      <alignment horizontal="center" vertical="top" wrapText="1"/>
      <protection locked="0"/>
    </xf>
    <xf numFmtId="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0" applyNumberFormat="1" applyFont="1" applyFill="1" applyBorder="1" applyAlignment="1" applyProtection="1">
      <alignment horizontal="center" vertical="top" wrapText="1"/>
      <protection locked="0"/>
    </xf>
    <xf numFmtId="4" fontId="5" fillId="2" borderId="2" xfId="0" applyNumberFormat="1" applyFont="1" applyFill="1" applyBorder="1" applyAlignment="1">
      <alignment horizontal="center" wrapText="1"/>
    </xf>
    <xf numFmtId="4" fontId="5" fillId="2" borderId="1" xfId="1" applyNumberFormat="1" applyFont="1" applyFill="1" applyBorder="1"/>
    <xf numFmtId="4" fontId="5" fillId="2" borderId="2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4" fontId="5" fillId="2" borderId="11" xfId="0" applyNumberFormat="1" applyFont="1" applyFill="1" applyBorder="1" applyAlignment="1">
      <alignment wrapText="1"/>
    </xf>
    <xf numFmtId="4" fontId="5" fillId="2" borderId="12" xfId="0" applyNumberFormat="1" applyFont="1" applyFill="1" applyBorder="1"/>
    <xf numFmtId="40" fontId="6" fillId="2" borderId="1" xfId="3" applyNumberFormat="1" applyFont="1" applyFill="1" applyBorder="1"/>
    <xf numFmtId="39" fontId="9" fillId="2" borderId="1" xfId="3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5" fillId="2" borderId="14" xfId="0" applyNumberFormat="1" applyFont="1" applyFill="1" applyBorder="1" applyAlignment="1">
      <alignment wrapText="1"/>
    </xf>
    <xf numFmtId="4" fontId="5" fillId="2" borderId="15" xfId="0" applyNumberFormat="1" applyFont="1" applyFill="1" applyBorder="1"/>
    <xf numFmtId="4" fontId="4" fillId="0" borderId="0" xfId="0" applyNumberFormat="1" applyFont="1"/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166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/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165" fontId="8" fillId="2" borderId="19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left" wrapText="1"/>
    </xf>
    <xf numFmtId="4" fontId="6" fillId="2" borderId="10" xfId="1" applyNumberFormat="1" applyFont="1" applyFill="1" applyBorder="1"/>
    <xf numFmtId="4" fontId="6" fillId="2" borderId="10" xfId="0" applyNumberFormat="1" applyFont="1" applyFill="1" applyBorder="1"/>
    <xf numFmtId="40" fontId="6" fillId="2" borderId="10" xfId="0" applyNumberFormat="1" applyFont="1" applyFill="1" applyBorder="1"/>
    <xf numFmtId="4" fontId="6" fillId="2" borderId="1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" fontId="5" fillId="2" borderId="0" xfId="0" applyNumberFormat="1" applyFont="1" applyFill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22" xfId="0" applyNumberFormat="1" applyFont="1" applyFill="1" applyBorder="1"/>
    <xf numFmtId="167" fontId="3" fillId="2" borderId="1" xfId="2" applyNumberFormat="1" applyFont="1" applyFill="1" applyBorder="1" applyAlignment="1" applyProtection="1">
      <alignment vertical="center"/>
      <protection locked="0"/>
    </xf>
    <xf numFmtId="39" fontId="9" fillId="2" borderId="23" xfId="3" applyNumberFormat="1" applyFont="1" applyFill="1" applyBorder="1" applyAlignment="1">
      <alignment horizontal="right"/>
    </xf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8"/>
  <sheetViews>
    <sheetView tabSelected="1" workbookViewId="0">
      <selection activeCell="B45" sqref="B45:H45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2" bestFit="1" customWidth="1"/>
    <col min="4" max="4" width="8.140625" style="2" bestFit="1" customWidth="1"/>
    <col min="5" max="5" width="9.85546875" style="2" bestFit="1" customWidth="1"/>
    <col min="6" max="6" width="12.140625" style="2" bestFit="1" customWidth="1"/>
    <col min="7" max="7" width="11.7109375" style="2" customWidth="1"/>
    <col min="8" max="8" width="11.28515625" style="2" customWidth="1"/>
    <col min="9" max="9" width="11.7109375" style="2" bestFit="1" customWidth="1"/>
    <col min="10" max="10" width="15.28515625" style="2" customWidth="1"/>
    <col min="11" max="16384" width="11" style="2"/>
  </cols>
  <sheetData>
    <row r="1" spans="1:8" x14ac:dyDescent="0.2">
      <c r="B1" s="4" t="s">
        <v>79</v>
      </c>
      <c r="C1" s="4"/>
      <c r="D1" s="4"/>
      <c r="E1" s="4"/>
      <c r="F1" s="4"/>
      <c r="G1" s="4"/>
      <c r="H1" s="4"/>
    </row>
    <row r="2" spans="1:8" x14ac:dyDescent="0.2">
      <c r="B2" s="67" t="s">
        <v>72</v>
      </c>
      <c r="C2" s="67"/>
      <c r="D2" s="67"/>
      <c r="E2" s="67"/>
      <c r="F2" s="67"/>
      <c r="G2" s="67"/>
      <c r="H2" s="67"/>
    </row>
    <row r="3" spans="1:8" x14ac:dyDescent="0.2">
      <c r="B3" s="67" t="s">
        <v>73</v>
      </c>
      <c r="C3" s="67"/>
      <c r="D3" s="67"/>
      <c r="E3" s="67"/>
      <c r="F3" s="67"/>
      <c r="G3" s="67"/>
      <c r="H3" s="67"/>
    </row>
    <row r="4" spans="1:8" x14ac:dyDescent="0.2">
      <c r="B4" s="67" t="s">
        <v>74</v>
      </c>
      <c r="C4" s="67"/>
      <c r="D4" s="67"/>
      <c r="E4" s="67"/>
      <c r="F4" s="67"/>
      <c r="G4" s="67"/>
      <c r="H4" s="67"/>
    </row>
    <row r="5" spans="1:8" x14ac:dyDescent="0.2">
      <c r="B5" s="67" t="s">
        <v>134</v>
      </c>
      <c r="C5" s="67"/>
      <c r="D5" s="67"/>
      <c r="E5" s="67"/>
      <c r="F5" s="67"/>
      <c r="G5" s="67"/>
      <c r="H5" s="67"/>
    </row>
    <row r="6" spans="1:8" x14ac:dyDescent="0.2">
      <c r="B6" s="4" t="s">
        <v>107</v>
      </c>
      <c r="C6" s="4"/>
      <c r="D6" s="4"/>
      <c r="E6" s="4"/>
      <c r="F6" s="4"/>
      <c r="G6" s="4"/>
      <c r="H6" s="4"/>
    </row>
    <row r="7" spans="1:8" x14ac:dyDescent="0.2">
      <c r="B7" s="4" t="s">
        <v>132</v>
      </c>
      <c r="C7" s="4"/>
      <c r="D7" s="4"/>
      <c r="E7" s="4"/>
      <c r="F7" s="4"/>
      <c r="G7" s="4"/>
      <c r="H7" s="4"/>
    </row>
    <row r="8" spans="1:8" x14ac:dyDescent="0.2">
      <c r="B8" s="67" t="s">
        <v>139</v>
      </c>
      <c r="C8" s="67"/>
      <c r="D8" s="67"/>
      <c r="E8" s="67"/>
      <c r="F8" s="67"/>
      <c r="G8" s="67"/>
      <c r="H8" s="67"/>
    </row>
    <row r="9" spans="1:8" x14ac:dyDescent="0.2">
      <c r="B9" s="4"/>
      <c r="C9" s="4"/>
      <c r="D9" s="4"/>
      <c r="E9" s="4"/>
      <c r="F9" s="4"/>
      <c r="G9" s="4"/>
      <c r="H9" s="4"/>
    </row>
    <row r="10" spans="1:8" x14ac:dyDescent="0.2">
      <c r="B10" s="67" t="s">
        <v>75</v>
      </c>
      <c r="C10" s="67"/>
      <c r="D10" s="67"/>
      <c r="E10" s="67"/>
      <c r="F10" s="67"/>
      <c r="G10" s="67"/>
      <c r="H10" s="67"/>
    </row>
    <row r="11" spans="1:8" x14ac:dyDescent="0.2">
      <c r="B11" s="67" t="s">
        <v>76</v>
      </c>
      <c r="C11" s="67"/>
      <c r="D11" s="67"/>
      <c r="E11" s="67"/>
      <c r="F11" s="67"/>
      <c r="G11" s="67"/>
      <c r="H11" s="67"/>
    </row>
    <row r="12" spans="1:8" x14ac:dyDescent="0.2">
      <c r="B12" s="67" t="s">
        <v>77</v>
      </c>
      <c r="C12" s="67"/>
      <c r="D12" s="67"/>
      <c r="E12" s="67"/>
      <c r="F12" s="67"/>
      <c r="G12" s="67"/>
      <c r="H12" s="67"/>
    </row>
    <row r="13" spans="1:8" ht="20.25" customHeight="1" x14ac:dyDescent="0.2">
      <c r="B13" s="67"/>
      <c r="C13" s="67"/>
      <c r="D13" s="67"/>
      <c r="E13" s="67"/>
      <c r="F13" s="67"/>
      <c r="G13" s="67"/>
      <c r="H13" s="67"/>
    </row>
    <row r="14" spans="1:8" x14ac:dyDescent="0.2">
      <c r="B14" s="67" t="s">
        <v>141</v>
      </c>
      <c r="C14" s="67"/>
      <c r="D14" s="67"/>
      <c r="E14" s="67"/>
      <c r="F14" s="67"/>
      <c r="G14" s="67"/>
      <c r="H14" s="67"/>
    </row>
    <row r="15" spans="1:8" ht="13.5" customHeight="1" thickBot="1" x14ac:dyDescent="0.25">
      <c r="B15" s="69" t="s">
        <v>0</v>
      </c>
      <c r="C15" s="69"/>
      <c r="D15" s="69"/>
      <c r="E15" s="69"/>
      <c r="F15" s="69"/>
      <c r="G15" s="69"/>
      <c r="H15" s="69"/>
    </row>
    <row r="16" spans="1:8" s="29" customFormat="1" ht="25.5" customHeight="1" x14ac:dyDescent="0.3">
      <c r="A16" s="19"/>
      <c r="B16" s="68" t="s">
        <v>140</v>
      </c>
      <c r="C16" s="68"/>
      <c r="D16" s="68"/>
      <c r="E16" s="68"/>
      <c r="F16" s="68"/>
      <c r="G16" s="68"/>
      <c r="H16" s="19"/>
    </row>
    <row r="17" spans="1:10" s="29" customFormat="1" ht="28.5" customHeight="1" thickBot="1" x14ac:dyDescent="0.35">
      <c r="A17" s="19"/>
      <c r="B17" s="68" t="s">
        <v>129</v>
      </c>
      <c r="C17" s="68"/>
      <c r="D17" s="68"/>
      <c r="E17" s="68"/>
      <c r="F17" s="68"/>
      <c r="G17" s="68"/>
      <c r="H17" s="19"/>
    </row>
    <row r="18" spans="1:10" s="29" customFormat="1" ht="26.25" thickBot="1" x14ac:dyDescent="0.25">
      <c r="A18" s="25"/>
      <c r="B18" s="20" t="s">
        <v>0</v>
      </c>
      <c r="C18" s="21"/>
      <c r="D18" s="70" t="s">
        <v>1</v>
      </c>
      <c r="E18" s="71"/>
      <c r="F18" s="72"/>
      <c r="G18" s="21"/>
      <c r="H18" s="22">
        <v>2024</v>
      </c>
    </row>
    <row r="19" spans="1:10" s="30" customFormat="1" ht="30.75" customHeight="1" x14ac:dyDescent="0.25">
      <c r="B19" s="31" t="s">
        <v>2</v>
      </c>
      <c r="C19" s="32" t="s">
        <v>108</v>
      </c>
      <c r="D19" s="33" t="s">
        <v>3</v>
      </c>
      <c r="E19" s="33" t="s">
        <v>4</v>
      </c>
      <c r="F19" s="34" t="s">
        <v>109</v>
      </c>
      <c r="G19" s="33" t="s">
        <v>5</v>
      </c>
      <c r="H19" s="33" t="s">
        <v>6</v>
      </c>
      <c r="I19" s="33" t="s">
        <v>78</v>
      </c>
      <c r="J19" s="55" t="s">
        <v>138</v>
      </c>
    </row>
    <row r="20" spans="1:10" s="29" customFormat="1" ht="12.75" x14ac:dyDescent="0.2">
      <c r="A20" s="25"/>
      <c r="B20" s="35" t="s">
        <v>7</v>
      </c>
      <c r="C20" s="81">
        <v>505764.35666666646</v>
      </c>
      <c r="D20" s="9"/>
      <c r="E20" s="9"/>
      <c r="F20" s="9"/>
      <c r="G20" s="81">
        <v>505764.35666666646</v>
      </c>
      <c r="H20" s="9"/>
      <c r="I20" s="9">
        <f>+G20</f>
        <v>505764.35666666646</v>
      </c>
      <c r="J20" s="56"/>
    </row>
    <row r="21" spans="1:10" s="29" customFormat="1" ht="12" customHeight="1" x14ac:dyDescent="0.2">
      <c r="A21" s="25"/>
      <c r="B21" s="37" t="s">
        <v>8</v>
      </c>
      <c r="C21" s="36">
        <v>4276114.22</v>
      </c>
      <c r="D21" s="36"/>
      <c r="E21" s="36"/>
      <c r="F21" s="36"/>
      <c r="G21" s="36">
        <v>4276114.22</v>
      </c>
      <c r="H21" s="9">
        <v>274302.38</v>
      </c>
      <c r="I21" s="9">
        <f>+H21</f>
        <v>274302.38</v>
      </c>
      <c r="J21" s="56">
        <f>+G21-I21</f>
        <v>4001811.84</v>
      </c>
    </row>
    <row r="22" spans="1:10" s="29" customFormat="1" ht="12.75" x14ac:dyDescent="0.2">
      <c r="A22" s="25"/>
      <c r="B22" s="37" t="s">
        <v>133</v>
      </c>
      <c r="C22" s="36"/>
      <c r="D22" s="36"/>
      <c r="E22" s="36"/>
      <c r="F22" s="36"/>
      <c r="G22" s="36"/>
      <c r="H22" s="9"/>
      <c r="I22" s="9">
        <f t="shared" ref="I22:I33" si="0">+H22</f>
        <v>0</v>
      </c>
      <c r="J22" s="56">
        <f>+G22-I22</f>
        <v>0</v>
      </c>
    </row>
    <row r="23" spans="1:10" s="29" customFormat="1" ht="23.25" customHeight="1" x14ac:dyDescent="0.2">
      <c r="A23" s="25"/>
      <c r="B23" s="37" t="s">
        <v>124</v>
      </c>
      <c r="C23" s="36"/>
      <c r="D23" s="36"/>
      <c r="E23" s="36"/>
      <c r="F23" s="36"/>
      <c r="G23" s="36"/>
      <c r="H23" s="9"/>
      <c r="I23" s="9">
        <f t="shared" si="0"/>
        <v>0</v>
      </c>
      <c r="J23" s="56">
        <f>+G23-I23</f>
        <v>0</v>
      </c>
    </row>
    <row r="24" spans="1:10" s="29" customFormat="1" ht="25.5" x14ac:dyDescent="0.2">
      <c r="A24" s="25"/>
      <c r="B24" s="37" t="s">
        <v>9</v>
      </c>
      <c r="C24" s="9">
        <v>56355</v>
      </c>
      <c r="D24" s="9"/>
      <c r="E24" s="9"/>
      <c r="F24" s="9"/>
      <c r="G24" s="9">
        <v>56355</v>
      </c>
      <c r="H24" s="9"/>
      <c r="I24" s="9">
        <f t="shared" si="0"/>
        <v>0</v>
      </c>
      <c r="J24" s="56">
        <f>+G24-I24</f>
        <v>56355</v>
      </c>
    </row>
    <row r="25" spans="1:10" s="29" customFormat="1" ht="12.75" customHeight="1" x14ac:dyDescent="0.2">
      <c r="A25" s="25"/>
      <c r="B25" s="37" t="s">
        <v>130</v>
      </c>
      <c r="C25" s="9"/>
      <c r="D25" s="9"/>
      <c r="E25" s="9"/>
      <c r="F25" s="9"/>
      <c r="G25" s="9"/>
      <c r="H25" s="9"/>
      <c r="I25" s="9">
        <f t="shared" si="0"/>
        <v>0</v>
      </c>
      <c r="J25" s="56">
        <f>+G25-I25</f>
        <v>0</v>
      </c>
    </row>
    <row r="26" spans="1:10" s="29" customFormat="1" ht="12.75" x14ac:dyDescent="0.2">
      <c r="A26" s="25"/>
      <c r="B26" s="37" t="s">
        <v>10</v>
      </c>
      <c r="C26" s="9">
        <v>41119.82</v>
      </c>
      <c r="D26" s="9"/>
      <c r="E26" s="9"/>
      <c r="F26" s="9"/>
      <c r="G26" s="9">
        <v>41119.82</v>
      </c>
      <c r="H26" s="9"/>
      <c r="I26" s="9">
        <f t="shared" si="0"/>
        <v>0</v>
      </c>
      <c r="J26" s="56">
        <f>+G26-I26</f>
        <v>41119.82</v>
      </c>
    </row>
    <row r="27" spans="1:10" s="29" customFormat="1" ht="12.75" x14ac:dyDescent="0.2">
      <c r="A27" s="25"/>
      <c r="B27" s="37" t="s">
        <v>127</v>
      </c>
      <c r="C27" s="9">
        <v>547602.68999999994</v>
      </c>
      <c r="D27" s="9"/>
      <c r="E27" s="9"/>
      <c r="F27" s="9"/>
      <c r="G27" s="9">
        <v>547602.68999999994</v>
      </c>
      <c r="H27" s="9"/>
      <c r="I27" s="9">
        <f t="shared" si="0"/>
        <v>0</v>
      </c>
      <c r="J27" s="56">
        <f>+G27-I27</f>
        <v>547602.68999999994</v>
      </c>
    </row>
    <row r="28" spans="1:10" s="29" customFormat="1" ht="25.5" x14ac:dyDescent="0.2">
      <c r="A28" s="25"/>
      <c r="B28" s="37" t="s">
        <v>11</v>
      </c>
      <c r="C28" s="9">
        <v>14000</v>
      </c>
      <c r="D28" s="36"/>
      <c r="E28" s="36"/>
      <c r="F28" s="36"/>
      <c r="G28" s="9">
        <v>14000</v>
      </c>
      <c r="H28" s="9">
        <v>700</v>
      </c>
      <c r="I28" s="9">
        <f t="shared" si="0"/>
        <v>700</v>
      </c>
      <c r="J28" s="56">
        <f>+G28-I28</f>
        <v>13300</v>
      </c>
    </row>
    <row r="29" spans="1:10" s="29" customFormat="1" ht="12.75" x14ac:dyDescent="0.2">
      <c r="A29" s="25"/>
      <c r="B29" s="37" t="s">
        <v>12</v>
      </c>
      <c r="C29" s="9">
        <v>5500</v>
      </c>
      <c r="D29" s="36"/>
      <c r="E29" s="36"/>
      <c r="F29" s="36"/>
      <c r="G29" s="9">
        <v>5500</v>
      </c>
      <c r="H29" s="9">
        <v>755.95</v>
      </c>
      <c r="I29" s="9">
        <f t="shared" si="0"/>
        <v>755.95</v>
      </c>
      <c r="J29" s="56">
        <f>+G29-I29</f>
        <v>4744.05</v>
      </c>
    </row>
    <row r="30" spans="1:10" s="29" customFormat="1" ht="25.5" x14ac:dyDescent="0.2">
      <c r="A30" s="25"/>
      <c r="B30" s="37" t="s">
        <v>110</v>
      </c>
      <c r="D30" s="38"/>
      <c r="E30" s="38"/>
      <c r="F30" s="38"/>
      <c r="H30" s="9">
        <v>1383.8</v>
      </c>
      <c r="I30" s="9">
        <f t="shared" si="0"/>
        <v>1383.8</v>
      </c>
      <c r="J30" s="56">
        <f>+G30-H30</f>
        <v>-1383.8</v>
      </c>
    </row>
    <row r="31" spans="1:10" s="29" customFormat="1" ht="25.5" x14ac:dyDescent="0.2">
      <c r="A31" s="25"/>
      <c r="B31" s="37" t="s">
        <v>13</v>
      </c>
      <c r="C31" s="9"/>
      <c r="D31" s="9"/>
      <c r="E31" s="9"/>
      <c r="F31" s="9"/>
      <c r="G31" s="9"/>
      <c r="H31" s="9"/>
      <c r="I31" s="9">
        <f t="shared" si="0"/>
        <v>0</v>
      </c>
      <c r="J31" s="56">
        <f>+G31-I31</f>
        <v>0</v>
      </c>
    </row>
    <row r="32" spans="1:10" s="29" customFormat="1" ht="12.75" x14ac:dyDescent="0.2">
      <c r="A32" s="25"/>
      <c r="B32" s="37" t="s">
        <v>125</v>
      </c>
      <c r="C32" s="9"/>
      <c r="D32" s="9"/>
      <c r="E32" s="9"/>
      <c r="F32" s="9"/>
      <c r="G32" s="9"/>
      <c r="H32" s="9"/>
      <c r="I32" s="9">
        <f t="shared" si="0"/>
        <v>0</v>
      </c>
      <c r="J32" s="56">
        <f>+G32-I32</f>
        <v>0</v>
      </c>
    </row>
    <row r="33" spans="1:10" s="29" customFormat="1" ht="12.75" x14ac:dyDescent="0.2">
      <c r="A33" s="25"/>
      <c r="B33" s="37" t="s">
        <v>111</v>
      </c>
      <c r="C33" s="9"/>
      <c r="D33" s="9"/>
      <c r="E33" s="9"/>
      <c r="F33" s="9"/>
      <c r="G33" s="9"/>
      <c r="H33" s="9">
        <v>4282.91</v>
      </c>
      <c r="I33" s="9">
        <f t="shared" si="0"/>
        <v>4282.91</v>
      </c>
      <c r="J33" s="56">
        <f>+G33-I33</f>
        <v>-4282.91</v>
      </c>
    </row>
    <row r="34" spans="1:10" s="29" customFormat="1" ht="17.25" customHeight="1" thickBot="1" x14ac:dyDescent="0.25">
      <c r="A34" s="25"/>
      <c r="B34" s="39" t="s">
        <v>14</v>
      </c>
      <c r="C34" s="40">
        <f t="shared" ref="C34:H34" si="1">SUM(C20:C33)</f>
        <v>5446456.086666666</v>
      </c>
      <c r="D34" s="40">
        <f t="shared" si="1"/>
        <v>0</v>
      </c>
      <c r="E34" s="40">
        <f t="shared" si="1"/>
        <v>0</v>
      </c>
      <c r="F34" s="40">
        <f t="shared" si="1"/>
        <v>0</v>
      </c>
      <c r="G34" s="40">
        <f t="shared" si="1"/>
        <v>5446456.086666666</v>
      </c>
      <c r="H34" s="40">
        <f t="shared" si="1"/>
        <v>281425.03999999998</v>
      </c>
      <c r="I34" s="40">
        <f t="shared" ref="I34:J34" si="2">SUM(I20:I33)</f>
        <v>787189.39666666649</v>
      </c>
      <c r="J34" s="40">
        <f t="shared" si="2"/>
        <v>4659266.6899999995</v>
      </c>
    </row>
    <row r="35" spans="1:10" ht="12.75" x14ac:dyDescent="0.2">
      <c r="B35" s="15"/>
      <c r="C35" s="18"/>
      <c r="D35" s="18"/>
      <c r="E35" s="18"/>
      <c r="F35" s="18"/>
      <c r="G35" s="18"/>
      <c r="H35" s="18"/>
    </row>
    <row r="36" spans="1:10" x14ac:dyDescent="0.2">
      <c r="B36" s="4" t="s">
        <v>79</v>
      </c>
      <c r="C36" s="4"/>
      <c r="D36" s="4"/>
      <c r="E36" s="4"/>
      <c r="F36" s="4"/>
      <c r="G36" s="4"/>
      <c r="H36" s="4"/>
    </row>
    <row r="37" spans="1:10" x14ac:dyDescent="0.2">
      <c r="B37" s="67" t="s">
        <v>72</v>
      </c>
      <c r="C37" s="67"/>
      <c r="D37" s="67"/>
      <c r="E37" s="67"/>
      <c r="F37" s="67"/>
      <c r="G37" s="67"/>
      <c r="H37" s="67"/>
    </row>
    <row r="38" spans="1:10" x14ac:dyDescent="0.2">
      <c r="B38" s="67" t="s">
        <v>73</v>
      </c>
      <c r="C38" s="67"/>
      <c r="D38" s="67"/>
      <c r="E38" s="67"/>
      <c r="F38" s="67"/>
      <c r="G38" s="67"/>
      <c r="H38" s="67"/>
    </row>
    <row r="39" spans="1:10" x14ac:dyDescent="0.2">
      <c r="B39" s="67" t="s">
        <v>74</v>
      </c>
      <c r="C39" s="67"/>
      <c r="D39" s="67"/>
      <c r="E39" s="67"/>
      <c r="F39" s="67"/>
      <c r="G39" s="67"/>
      <c r="H39" s="67"/>
    </row>
    <row r="40" spans="1:10" x14ac:dyDescent="0.2">
      <c r="B40" s="67" t="s">
        <v>134</v>
      </c>
      <c r="C40" s="67"/>
      <c r="D40" s="67"/>
      <c r="E40" s="67"/>
      <c r="F40" s="67"/>
      <c r="G40" s="67"/>
      <c r="H40" s="67"/>
    </row>
    <row r="41" spans="1:10" x14ac:dyDescent="0.2">
      <c r="B41" s="4" t="s">
        <v>107</v>
      </c>
      <c r="C41" s="4"/>
      <c r="D41" s="4"/>
      <c r="E41" s="4"/>
      <c r="F41" s="4"/>
      <c r="G41" s="4"/>
      <c r="H41" s="4"/>
    </row>
    <row r="42" spans="1:10" x14ac:dyDescent="0.2">
      <c r="B42" s="4" t="s">
        <v>132</v>
      </c>
      <c r="C42" s="4"/>
      <c r="D42" s="4"/>
      <c r="E42" s="4"/>
      <c r="F42" s="4"/>
      <c r="G42" s="4"/>
      <c r="H42" s="4"/>
    </row>
    <row r="43" spans="1:10" x14ac:dyDescent="0.2">
      <c r="B43" s="67" t="s">
        <v>142</v>
      </c>
      <c r="C43" s="67"/>
      <c r="D43" s="67"/>
      <c r="E43" s="67"/>
      <c r="F43" s="67"/>
      <c r="G43" s="67"/>
      <c r="H43" s="67"/>
    </row>
    <row r="44" spans="1:10" x14ac:dyDescent="0.2">
      <c r="B44" s="4"/>
      <c r="C44" s="4"/>
      <c r="D44" s="4"/>
      <c r="E44" s="4"/>
      <c r="F44" s="4"/>
      <c r="G44" s="4"/>
      <c r="H44" s="4"/>
    </row>
    <row r="45" spans="1:10" x14ac:dyDescent="0.2">
      <c r="B45" s="67" t="s">
        <v>75</v>
      </c>
      <c r="C45" s="67"/>
      <c r="D45" s="67"/>
      <c r="E45" s="67"/>
      <c r="F45" s="67"/>
      <c r="G45" s="67"/>
      <c r="H45" s="67"/>
    </row>
    <row r="46" spans="1:10" x14ac:dyDescent="0.2">
      <c r="B46" s="67" t="s">
        <v>76</v>
      </c>
      <c r="C46" s="67"/>
      <c r="D46" s="67"/>
      <c r="E46" s="67"/>
      <c r="F46" s="67"/>
      <c r="G46" s="67"/>
      <c r="H46" s="67"/>
    </row>
    <row r="47" spans="1:10" x14ac:dyDescent="0.2">
      <c r="B47" s="6"/>
      <c r="C47" s="6"/>
      <c r="D47" s="6"/>
      <c r="E47" s="6"/>
      <c r="F47" s="6"/>
      <c r="G47" s="6"/>
      <c r="H47" s="6"/>
    </row>
    <row r="48" spans="1:10" x14ac:dyDescent="0.2">
      <c r="B48" s="67" t="s">
        <v>77</v>
      </c>
      <c r="C48" s="67"/>
      <c r="D48" s="67"/>
      <c r="E48" s="67"/>
      <c r="F48" s="67"/>
      <c r="G48" s="67"/>
      <c r="H48" s="67"/>
    </row>
    <row r="49" spans="1:8" x14ac:dyDescent="0.2">
      <c r="B49" s="67"/>
      <c r="C49" s="67"/>
      <c r="D49" s="67"/>
      <c r="E49" s="67"/>
      <c r="F49" s="67"/>
      <c r="G49" s="67"/>
      <c r="H49" s="67"/>
    </row>
    <row r="50" spans="1:8" ht="12.75" thickBot="1" x14ac:dyDescent="0.25">
      <c r="A50" s="23"/>
      <c r="B50" s="73"/>
      <c r="C50" s="73"/>
      <c r="D50" s="73"/>
      <c r="E50" s="73"/>
      <c r="F50" s="73"/>
      <c r="G50" s="73"/>
      <c r="H50" s="24"/>
    </row>
    <row r="51" spans="1:8" ht="13.5" thickBot="1" x14ac:dyDescent="0.25">
      <c r="A51" s="25"/>
      <c r="B51" s="20"/>
      <c r="C51" s="21"/>
      <c r="D51" s="70" t="s">
        <v>1</v>
      </c>
      <c r="E51" s="71"/>
      <c r="F51" s="72"/>
      <c r="G51" s="21"/>
      <c r="H51" s="22">
        <v>2024</v>
      </c>
    </row>
    <row r="52" spans="1:8" ht="27" customHeight="1" thickBot="1" x14ac:dyDescent="0.25">
      <c r="A52" s="16"/>
      <c r="B52" s="57" t="s">
        <v>2</v>
      </c>
      <c r="C52" s="58" t="s">
        <v>108</v>
      </c>
      <c r="D52" s="59" t="s">
        <v>3</v>
      </c>
      <c r="E52" s="60" t="s">
        <v>4</v>
      </c>
      <c r="F52" s="61" t="s">
        <v>109</v>
      </c>
      <c r="G52" s="59" t="s">
        <v>5</v>
      </c>
      <c r="H52" s="60" t="s">
        <v>6</v>
      </c>
    </row>
    <row r="53" spans="1:8" x14ac:dyDescent="0.2">
      <c r="A53" s="43">
        <v>0</v>
      </c>
      <c r="B53" s="62" t="s">
        <v>16</v>
      </c>
      <c r="C53" s="63"/>
      <c r="D53" s="63"/>
      <c r="E53" s="63"/>
      <c r="F53" s="63"/>
      <c r="G53" s="64"/>
      <c r="H53" s="65"/>
    </row>
    <row r="54" spans="1:8" x14ac:dyDescent="0.2">
      <c r="A54" s="17">
        <v>11</v>
      </c>
      <c r="B54" s="51" t="s">
        <v>17</v>
      </c>
      <c r="C54" s="13">
        <v>343800</v>
      </c>
      <c r="D54" s="8"/>
      <c r="E54" s="8"/>
      <c r="F54" s="8"/>
      <c r="G54" s="8">
        <f>+C54</f>
        <v>343800</v>
      </c>
      <c r="H54" s="82">
        <f>14000+14650</f>
        <v>28650</v>
      </c>
    </row>
    <row r="55" spans="1:8" ht="22.5" x14ac:dyDescent="0.2">
      <c r="A55" s="17">
        <v>15</v>
      </c>
      <c r="B55" s="51" t="s">
        <v>18</v>
      </c>
      <c r="C55" s="13">
        <v>12000</v>
      </c>
      <c r="D55" s="8"/>
      <c r="E55" s="8"/>
      <c r="F55" s="8"/>
      <c r="G55" s="8">
        <f t="shared" ref="G55:G118" si="3">+C55</f>
        <v>12000</v>
      </c>
      <c r="H55" s="82">
        <f>500+500</f>
        <v>1000</v>
      </c>
    </row>
    <row r="56" spans="1:8" x14ac:dyDescent="0.2">
      <c r="A56" s="17">
        <v>51</v>
      </c>
      <c r="B56" s="51" t="s">
        <v>19</v>
      </c>
      <c r="C56" s="13">
        <v>36497.11</v>
      </c>
      <c r="D56" s="8"/>
      <c r="E56" s="8"/>
      <c r="F56" s="8"/>
      <c r="G56" s="8">
        <f t="shared" si="3"/>
        <v>36497.11</v>
      </c>
      <c r="H56" s="82">
        <v>2987.6</v>
      </c>
    </row>
    <row r="57" spans="1:8" x14ac:dyDescent="0.2">
      <c r="A57" s="17">
        <v>61</v>
      </c>
      <c r="B57" s="51" t="s">
        <v>20</v>
      </c>
      <c r="C57" s="13">
        <v>328300</v>
      </c>
      <c r="D57" s="8"/>
      <c r="E57" s="8"/>
      <c r="F57" s="8"/>
      <c r="G57" s="8">
        <f t="shared" si="3"/>
        <v>328300</v>
      </c>
      <c r="H57" s="82">
        <v>27400</v>
      </c>
    </row>
    <row r="58" spans="1:8" ht="22.5" x14ac:dyDescent="0.2">
      <c r="A58" s="17">
        <v>63</v>
      </c>
      <c r="B58" s="51" t="s">
        <v>21</v>
      </c>
      <c r="C58" s="13">
        <v>120000</v>
      </c>
      <c r="D58" s="8"/>
      <c r="E58" s="8"/>
      <c r="F58" s="8"/>
      <c r="G58" s="8">
        <f t="shared" si="3"/>
        <v>120000</v>
      </c>
      <c r="H58" s="82">
        <v>10000</v>
      </c>
    </row>
    <row r="59" spans="1:8" x14ac:dyDescent="0.2">
      <c r="A59" s="17" t="s">
        <v>81</v>
      </c>
      <c r="B59" s="51" t="s">
        <v>22</v>
      </c>
      <c r="C59" s="13">
        <v>33545.160000000003</v>
      </c>
      <c r="D59" s="8"/>
      <c r="E59" s="8"/>
      <c r="F59" s="14"/>
      <c r="G59" s="8">
        <f t="shared" si="3"/>
        <v>33545.160000000003</v>
      </c>
      <c r="H59" s="82"/>
    </row>
    <row r="60" spans="1:8" x14ac:dyDescent="0.2">
      <c r="A60" s="17">
        <v>72</v>
      </c>
      <c r="B60" s="51" t="s">
        <v>23</v>
      </c>
      <c r="C60" s="13">
        <v>33545.160000000003</v>
      </c>
      <c r="D60" s="8"/>
      <c r="E60" s="8"/>
      <c r="F60" s="8"/>
      <c r="G60" s="8">
        <f t="shared" si="3"/>
        <v>33545.160000000003</v>
      </c>
      <c r="H60" s="82"/>
    </row>
    <row r="61" spans="1:8" x14ac:dyDescent="0.2">
      <c r="A61" s="44" t="s">
        <v>82</v>
      </c>
      <c r="B61" s="51" t="s">
        <v>24</v>
      </c>
      <c r="C61" s="13">
        <v>50000</v>
      </c>
      <c r="D61" s="8"/>
      <c r="E61" s="8"/>
      <c r="F61" s="8"/>
      <c r="G61" s="8">
        <f t="shared" si="3"/>
        <v>50000</v>
      </c>
      <c r="H61" s="82"/>
    </row>
    <row r="62" spans="1:8" x14ac:dyDescent="0.2">
      <c r="A62" s="17" t="s">
        <v>83</v>
      </c>
      <c r="B62" s="51" t="s">
        <v>25</v>
      </c>
      <c r="C62" s="8">
        <v>0</v>
      </c>
      <c r="D62" s="8"/>
      <c r="E62" s="8"/>
      <c r="F62" s="8"/>
      <c r="G62" s="8">
        <f t="shared" si="3"/>
        <v>0</v>
      </c>
      <c r="H62" s="82"/>
    </row>
    <row r="63" spans="1:8" x14ac:dyDescent="0.2">
      <c r="A63" s="17">
        <v>111</v>
      </c>
      <c r="B63" s="51" t="s">
        <v>26</v>
      </c>
      <c r="C63" s="8">
        <v>3800</v>
      </c>
      <c r="D63" s="8"/>
      <c r="E63" s="8"/>
      <c r="F63" s="8"/>
      <c r="G63" s="8">
        <f t="shared" si="3"/>
        <v>3800</v>
      </c>
      <c r="H63" s="82">
        <f>341.18+278.82</f>
        <v>620</v>
      </c>
    </row>
    <row r="64" spans="1:8" s="3" customFormat="1" x14ac:dyDescent="0.2">
      <c r="A64" s="17">
        <v>112</v>
      </c>
      <c r="B64" s="51" t="s">
        <v>27</v>
      </c>
      <c r="C64" s="8">
        <v>5000</v>
      </c>
      <c r="D64" s="8"/>
      <c r="E64" s="8"/>
      <c r="F64" s="8"/>
      <c r="G64" s="8">
        <f t="shared" si="3"/>
        <v>5000</v>
      </c>
      <c r="H64" s="82">
        <f>97.21+179.99</f>
        <v>277.2</v>
      </c>
    </row>
    <row r="65" spans="1:8" s="3" customFormat="1" x14ac:dyDescent="0.2">
      <c r="A65" s="17">
        <v>113</v>
      </c>
      <c r="B65" s="51" t="s">
        <v>28</v>
      </c>
      <c r="C65" s="8">
        <v>15000</v>
      </c>
      <c r="D65" s="8"/>
      <c r="E65" s="8"/>
      <c r="F65" s="8"/>
      <c r="G65" s="8">
        <f t="shared" si="3"/>
        <v>15000</v>
      </c>
      <c r="H65" s="82">
        <v>847.94</v>
      </c>
    </row>
    <row r="66" spans="1:8" s="3" customFormat="1" x14ac:dyDescent="0.2">
      <c r="A66" s="17">
        <v>114</v>
      </c>
      <c r="B66" s="51" t="s">
        <v>29</v>
      </c>
      <c r="C66" s="8">
        <v>1000</v>
      </c>
      <c r="D66" s="8"/>
      <c r="E66" s="8"/>
      <c r="F66" s="8"/>
      <c r="G66" s="8">
        <f t="shared" si="3"/>
        <v>1000</v>
      </c>
      <c r="H66" s="82"/>
    </row>
    <row r="67" spans="1:8" s="3" customFormat="1" ht="22.5" x14ac:dyDescent="0.2">
      <c r="A67" s="17">
        <v>115</v>
      </c>
      <c r="B67" s="51" t="s">
        <v>30</v>
      </c>
      <c r="C67" s="8">
        <v>600</v>
      </c>
      <c r="D67" s="8"/>
      <c r="E67" s="8"/>
      <c r="F67" s="8"/>
      <c r="G67" s="8">
        <f t="shared" si="3"/>
        <v>600</v>
      </c>
      <c r="H67" s="82">
        <v>50</v>
      </c>
    </row>
    <row r="68" spans="1:8" s="3" customFormat="1" x14ac:dyDescent="0.2">
      <c r="A68" s="17">
        <v>121</v>
      </c>
      <c r="B68" s="51" t="s">
        <v>31</v>
      </c>
      <c r="C68" s="8">
        <v>6000</v>
      </c>
      <c r="D68" s="8"/>
      <c r="E68" s="8"/>
      <c r="F68" s="8"/>
      <c r="G68" s="8">
        <f t="shared" si="3"/>
        <v>6000</v>
      </c>
      <c r="H68" s="82">
        <v>2050.1999999999998</v>
      </c>
    </row>
    <row r="69" spans="1:8" s="3" customFormat="1" x14ac:dyDescent="0.2">
      <c r="A69" s="17">
        <v>122</v>
      </c>
      <c r="B69" s="51" t="s">
        <v>123</v>
      </c>
      <c r="C69" s="8">
        <v>7500</v>
      </c>
      <c r="D69" s="8"/>
      <c r="E69" s="8"/>
      <c r="F69" s="8"/>
      <c r="G69" s="8">
        <f t="shared" si="3"/>
        <v>7500</v>
      </c>
      <c r="H69" s="82"/>
    </row>
    <row r="70" spans="1:8" s="3" customFormat="1" x14ac:dyDescent="0.2">
      <c r="A70" s="17">
        <v>131</v>
      </c>
      <c r="B70" s="51" t="s">
        <v>32</v>
      </c>
      <c r="C70" s="8">
        <v>606288.66999999993</v>
      </c>
      <c r="D70" s="8"/>
      <c r="E70" s="8"/>
      <c r="F70" s="8"/>
      <c r="G70" s="8">
        <f t="shared" si="3"/>
        <v>606288.66999999993</v>
      </c>
      <c r="H70" s="82">
        <v>40800</v>
      </c>
    </row>
    <row r="71" spans="1:8" s="3" customFormat="1" x14ac:dyDescent="0.2">
      <c r="A71" s="17" t="s">
        <v>84</v>
      </c>
      <c r="B71" s="51" t="s">
        <v>33</v>
      </c>
      <c r="C71" s="8">
        <v>150000</v>
      </c>
      <c r="D71" s="8"/>
      <c r="E71" s="8"/>
      <c r="F71" s="8"/>
      <c r="G71" s="8">
        <f t="shared" si="3"/>
        <v>150000</v>
      </c>
      <c r="H71" s="82">
        <f>1900+1400</f>
        <v>3300</v>
      </c>
    </row>
    <row r="72" spans="1:8" s="3" customFormat="1" x14ac:dyDescent="0.2">
      <c r="A72" s="17" t="s">
        <v>85</v>
      </c>
      <c r="B72" s="51" t="s">
        <v>34</v>
      </c>
      <c r="C72" s="8">
        <v>95000</v>
      </c>
      <c r="D72" s="8"/>
      <c r="E72" s="8"/>
      <c r="F72" s="8"/>
      <c r="G72" s="8">
        <f t="shared" si="3"/>
        <v>95000</v>
      </c>
      <c r="H72" s="82"/>
    </row>
    <row r="73" spans="1:8" s="3" customFormat="1" ht="22.5" x14ac:dyDescent="0.2">
      <c r="A73" s="17">
        <v>151</v>
      </c>
      <c r="B73" s="51" t="s">
        <v>35</v>
      </c>
      <c r="C73" s="8">
        <v>108900</v>
      </c>
      <c r="D73" s="8"/>
      <c r="E73" s="8"/>
      <c r="F73" s="8"/>
      <c r="G73" s="8">
        <f t="shared" si="3"/>
        <v>108900</v>
      </c>
      <c r="H73" s="82">
        <v>8665</v>
      </c>
    </row>
    <row r="74" spans="1:8" s="3" customFormat="1" ht="22.5" x14ac:dyDescent="0.2">
      <c r="A74" s="17">
        <v>152</v>
      </c>
      <c r="B74" s="51" t="s">
        <v>36</v>
      </c>
      <c r="C74" s="8">
        <v>2500</v>
      </c>
      <c r="D74" s="8"/>
      <c r="E74" s="8"/>
      <c r="F74" s="8"/>
      <c r="G74" s="8">
        <f t="shared" si="3"/>
        <v>2500</v>
      </c>
      <c r="H74" s="83"/>
    </row>
    <row r="75" spans="1:8" s="3" customFormat="1" ht="22.5" x14ac:dyDescent="0.2">
      <c r="A75" s="17">
        <v>153</v>
      </c>
      <c r="B75" s="51" t="s">
        <v>37</v>
      </c>
      <c r="C75" s="8">
        <v>8500</v>
      </c>
      <c r="D75" s="8"/>
      <c r="E75" s="8"/>
      <c r="F75" s="8"/>
      <c r="G75" s="8">
        <f t="shared" si="3"/>
        <v>8500</v>
      </c>
      <c r="H75" s="83">
        <v>600</v>
      </c>
    </row>
    <row r="76" spans="1:8" s="3" customFormat="1" ht="22.5" x14ac:dyDescent="0.2">
      <c r="A76" s="17">
        <v>155</v>
      </c>
      <c r="B76" s="51" t="s">
        <v>38</v>
      </c>
      <c r="C76" s="8">
        <v>95000</v>
      </c>
      <c r="D76" s="8"/>
      <c r="E76" s="8"/>
      <c r="F76" s="8"/>
      <c r="G76" s="8">
        <f t="shared" si="3"/>
        <v>95000</v>
      </c>
      <c r="H76" s="7"/>
    </row>
    <row r="77" spans="1:8" s="3" customFormat="1" ht="22.5" x14ac:dyDescent="0.2">
      <c r="A77" s="17">
        <v>161</v>
      </c>
      <c r="B77" s="51" t="s">
        <v>86</v>
      </c>
      <c r="C77" s="8">
        <v>5000</v>
      </c>
      <c r="D77" s="8"/>
      <c r="E77" s="8"/>
      <c r="F77" s="8"/>
      <c r="G77" s="8">
        <f t="shared" si="3"/>
        <v>5000</v>
      </c>
      <c r="H77" s="82"/>
    </row>
    <row r="78" spans="1:8" s="3" customFormat="1" ht="22.5" x14ac:dyDescent="0.2">
      <c r="A78" s="17">
        <v>164</v>
      </c>
      <c r="B78" s="51" t="s">
        <v>39</v>
      </c>
      <c r="C78" s="8">
        <v>50000</v>
      </c>
      <c r="D78" s="8"/>
      <c r="E78" s="8"/>
      <c r="F78" s="8"/>
      <c r="G78" s="8">
        <f t="shared" si="3"/>
        <v>50000</v>
      </c>
      <c r="H78" s="82"/>
    </row>
    <row r="79" spans="1:8" s="3" customFormat="1" ht="22.5" x14ac:dyDescent="0.2">
      <c r="A79" s="17" t="s">
        <v>87</v>
      </c>
      <c r="B79" s="51" t="s">
        <v>40</v>
      </c>
      <c r="C79" s="8">
        <v>10000</v>
      </c>
      <c r="D79" s="8"/>
      <c r="E79" s="8"/>
      <c r="F79" s="8"/>
      <c r="G79" s="8">
        <f t="shared" si="3"/>
        <v>10000</v>
      </c>
      <c r="H79" s="82"/>
    </row>
    <row r="80" spans="1:8" s="3" customFormat="1" ht="22.5" x14ac:dyDescent="0.2">
      <c r="A80" s="17">
        <v>169</v>
      </c>
      <c r="B80" s="51" t="s">
        <v>88</v>
      </c>
      <c r="C80" s="8">
        <v>5500</v>
      </c>
      <c r="D80" s="8"/>
      <c r="E80" s="8"/>
      <c r="F80" s="8"/>
      <c r="G80" s="8">
        <f t="shared" si="3"/>
        <v>5500</v>
      </c>
      <c r="H80" s="82"/>
    </row>
    <row r="81" spans="1:8" s="3" customFormat="1" x14ac:dyDescent="0.2">
      <c r="A81" s="17">
        <v>182</v>
      </c>
      <c r="B81" s="51" t="s">
        <v>89</v>
      </c>
      <c r="C81" s="8">
        <v>15000</v>
      </c>
      <c r="D81" s="8"/>
      <c r="E81" s="8"/>
      <c r="F81" s="8"/>
      <c r="G81" s="8">
        <f t="shared" si="3"/>
        <v>15000</v>
      </c>
      <c r="H81" s="82"/>
    </row>
    <row r="82" spans="1:8" s="3" customFormat="1" x14ac:dyDescent="0.2">
      <c r="A82" s="17">
        <v>183</v>
      </c>
      <c r="B82" s="51" t="s">
        <v>41</v>
      </c>
      <c r="C82" s="8">
        <v>25000</v>
      </c>
      <c r="D82" s="8"/>
      <c r="E82" s="8"/>
      <c r="F82" s="8"/>
      <c r="G82" s="8">
        <f t="shared" si="3"/>
        <v>25000</v>
      </c>
      <c r="H82" s="82"/>
    </row>
    <row r="83" spans="1:8" s="3" customFormat="1" x14ac:dyDescent="0.2">
      <c r="A83" s="17">
        <v>185</v>
      </c>
      <c r="B83" s="51" t="s">
        <v>42</v>
      </c>
      <c r="C83" s="8">
        <v>6500</v>
      </c>
      <c r="D83" s="8"/>
      <c r="E83" s="8"/>
      <c r="F83" s="8"/>
      <c r="G83" s="8">
        <f t="shared" si="3"/>
        <v>6500</v>
      </c>
      <c r="H83" s="82"/>
    </row>
    <row r="84" spans="1:8" s="3" customFormat="1" ht="22.5" x14ac:dyDescent="0.2">
      <c r="A84" s="17">
        <v>186</v>
      </c>
      <c r="B84" s="51" t="s">
        <v>43</v>
      </c>
      <c r="C84" s="8">
        <v>15000</v>
      </c>
      <c r="D84" s="8"/>
      <c r="E84" s="8"/>
      <c r="F84" s="8"/>
      <c r="G84" s="8">
        <f t="shared" si="3"/>
        <v>15000</v>
      </c>
      <c r="H84" s="82">
        <f>2800+595</f>
        <v>3395</v>
      </c>
    </row>
    <row r="85" spans="1:8" s="3" customFormat="1" x14ac:dyDescent="0.2">
      <c r="A85" s="17">
        <v>189</v>
      </c>
      <c r="B85" s="51" t="s">
        <v>44</v>
      </c>
      <c r="C85" s="8">
        <v>932956.29</v>
      </c>
      <c r="D85" s="8"/>
      <c r="E85" s="8"/>
      <c r="F85" s="8"/>
      <c r="G85" s="8">
        <f t="shared" si="3"/>
        <v>932956.29</v>
      </c>
      <c r="H85" s="82">
        <f>4100+24000+17670+8550</f>
        <v>54320</v>
      </c>
    </row>
    <row r="86" spans="1:8" s="3" customFormat="1" ht="22.5" x14ac:dyDescent="0.2">
      <c r="A86" s="17">
        <v>191</v>
      </c>
      <c r="B86" s="51" t="s">
        <v>90</v>
      </c>
      <c r="C86" s="8">
        <v>200</v>
      </c>
      <c r="D86" s="8"/>
      <c r="E86" s="8"/>
      <c r="F86" s="8"/>
      <c r="G86" s="8">
        <f t="shared" si="3"/>
        <v>200</v>
      </c>
      <c r="H86" s="82"/>
    </row>
    <row r="87" spans="1:8" s="3" customFormat="1" ht="22.5" x14ac:dyDescent="0.2">
      <c r="A87" s="17" t="s">
        <v>91</v>
      </c>
      <c r="B87" s="51" t="s">
        <v>92</v>
      </c>
      <c r="C87" s="8">
        <v>500</v>
      </c>
      <c r="D87" s="8"/>
      <c r="E87" s="8"/>
      <c r="F87" s="8"/>
      <c r="G87" s="8">
        <f t="shared" si="3"/>
        <v>500</v>
      </c>
      <c r="H87" s="82">
        <v>50</v>
      </c>
    </row>
    <row r="88" spans="1:8" s="3" customFormat="1" x14ac:dyDescent="0.2">
      <c r="A88" s="17">
        <f>195</f>
        <v>195</v>
      </c>
      <c r="B88" s="51" t="s">
        <v>93</v>
      </c>
      <c r="C88" s="8">
        <v>1500</v>
      </c>
      <c r="D88" s="8"/>
      <c r="E88" s="8"/>
      <c r="F88" s="8"/>
      <c r="G88" s="8">
        <f t="shared" si="3"/>
        <v>1500</v>
      </c>
      <c r="H88" s="82">
        <f>45+75.6</f>
        <v>120.6</v>
      </c>
    </row>
    <row r="89" spans="1:8" s="3" customFormat="1" ht="22.5" x14ac:dyDescent="0.2">
      <c r="A89" s="17">
        <v>196</v>
      </c>
      <c r="B89" s="51" t="s">
        <v>45</v>
      </c>
      <c r="C89" s="8">
        <v>95000</v>
      </c>
      <c r="D89" s="8"/>
      <c r="E89" s="8"/>
      <c r="F89" s="8"/>
      <c r="G89" s="8">
        <f t="shared" si="3"/>
        <v>95000</v>
      </c>
      <c r="H89" s="84">
        <v>1325.96</v>
      </c>
    </row>
    <row r="90" spans="1:8" s="3" customFormat="1" x14ac:dyDescent="0.2">
      <c r="A90" s="17">
        <v>197</v>
      </c>
      <c r="B90" s="51" t="s">
        <v>46</v>
      </c>
      <c r="C90" s="8">
        <v>55000</v>
      </c>
      <c r="D90" s="8"/>
      <c r="E90" s="8"/>
      <c r="F90" s="8"/>
      <c r="G90" s="8">
        <f t="shared" si="3"/>
        <v>55000</v>
      </c>
      <c r="H90" s="84">
        <v>977.5</v>
      </c>
    </row>
    <row r="91" spans="1:8" s="3" customFormat="1" ht="22.5" x14ac:dyDescent="0.2">
      <c r="A91" s="17">
        <v>199</v>
      </c>
      <c r="B91" s="52" t="s">
        <v>47</v>
      </c>
      <c r="C91" s="8">
        <v>150000</v>
      </c>
      <c r="D91" s="8"/>
      <c r="E91" s="8"/>
      <c r="F91" s="8"/>
      <c r="G91" s="8">
        <f t="shared" si="3"/>
        <v>150000</v>
      </c>
      <c r="H91" s="82">
        <f>60+800+10+2289.6</f>
        <v>3159.6</v>
      </c>
    </row>
    <row r="92" spans="1:8" s="3" customFormat="1" x14ac:dyDescent="0.2">
      <c r="A92" s="17" t="s">
        <v>94</v>
      </c>
      <c r="B92" s="51" t="s">
        <v>48</v>
      </c>
      <c r="C92" s="8"/>
      <c r="D92" s="8"/>
      <c r="E92" s="8"/>
      <c r="F92" s="8"/>
      <c r="G92" s="8">
        <f t="shared" si="3"/>
        <v>0</v>
      </c>
      <c r="H92" s="7"/>
    </row>
    <row r="93" spans="1:8" s="3" customFormat="1" x14ac:dyDescent="0.2">
      <c r="A93" s="17">
        <v>211</v>
      </c>
      <c r="B93" s="51" t="s">
        <v>49</v>
      </c>
      <c r="C93" s="8">
        <v>250000</v>
      </c>
      <c r="D93" s="8"/>
      <c r="E93" s="8"/>
      <c r="F93" s="8"/>
      <c r="G93" s="8">
        <f t="shared" si="3"/>
        <v>250000</v>
      </c>
      <c r="H93" s="7">
        <f>346+6970+1945+1615</f>
        <v>10876</v>
      </c>
    </row>
    <row r="94" spans="1:8" s="3" customFormat="1" ht="22.5" x14ac:dyDescent="0.2">
      <c r="A94" s="17" t="s">
        <v>95</v>
      </c>
      <c r="B94" s="51" t="s">
        <v>50</v>
      </c>
      <c r="C94" s="8">
        <v>100000</v>
      </c>
      <c r="D94" s="8"/>
      <c r="E94" s="8"/>
      <c r="F94" s="8"/>
      <c r="G94" s="8">
        <f t="shared" si="3"/>
        <v>100000</v>
      </c>
      <c r="H94" s="7"/>
    </row>
    <row r="95" spans="1:8" s="3" customFormat="1" x14ac:dyDescent="0.2">
      <c r="A95" s="17" t="s">
        <v>96</v>
      </c>
      <c r="B95" s="51" t="s">
        <v>51</v>
      </c>
      <c r="C95" s="8">
        <v>3500</v>
      </c>
      <c r="D95" s="8"/>
      <c r="E95" s="8"/>
      <c r="F95" s="8"/>
      <c r="G95" s="8">
        <f t="shared" si="3"/>
        <v>3500</v>
      </c>
      <c r="H95" s="7">
        <f>600+185.5</f>
        <v>785.5</v>
      </c>
    </row>
    <row r="96" spans="1:8" s="3" customFormat="1" ht="22.5" x14ac:dyDescent="0.2">
      <c r="A96" s="17" t="s">
        <v>97</v>
      </c>
      <c r="B96" s="51" t="s">
        <v>52</v>
      </c>
      <c r="C96" s="8">
        <v>5000</v>
      </c>
      <c r="D96" s="8"/>
      <c r="E96" s="8"/>
      <c r="F96" s="8"/>
      <c r="G96" s="8">
        <f t="shared" si="3"/>
        <v>5000</v>
      </c>
      <c r="H96" s="7"/>
    </row>
    <row r="97" spans="1:8" s="3" customFormat="1" x14ac:dyDescent="0.2">
      <c r="A97" s="17">
        <v>245</v>
      </c>
      <c r="B97" s="51" t="s">
        <v>126</v>
      </c>
      <c r="C97" s="8">
        <v>15000</v>
      </c>
      <c r="D97" s="8"/>
      <c r="E97" s="8"/>
      <c r="F97" s="8"/>
      <c r="G97" s="8">
        <f t="shared" si="3"/>
        <v>15000</v>
      </c>
      <c r="H97" s="7"/>
    </row>
    <row r="98" spans="1:8" s="3" customFormat="1" x14ac:dyDescent="0.2">
      <c r="A98" s="17">
        <v>247</v>
      </c>
      <c r="B98" s="51" t="s">
        <v>53</v>
      </c>
      <c r="C98" s="8">
        <v>2500</v>
      </c>
      <c r="D98" s="8"/>
      <c r="E98" s="8"/>
      <c r="F98" s="8"/>
      <c r="G98" s="8">
        <f t="shared" si="3"/>
        <v>2500</v>
      </c>
      <c r="H98" s="7"/>
    </row>
    <row r="99" spans="1:8" s="3" customFormat="1" x14ac:dyDescent="0.2">
      <c r="A99" s="17">
        <v>262</v>
      </c>
      <c r="B99" s="51" t="s">
        <v>54</v>
      </c>
      <c r="C99" s="8">
        <v>100000</v>
      </c>
      <c r="D99" s="8"/>
      <c r="E99" s="8"/>
      <c r="F99" s="8"/>
      <c r="G99" s="8">
        <f t="shared" si="3"/>
        <v>100000</v>
      </c>
      <c r="H99" s="7">
        <f>400+75</f>
        <v>475</v>
      </c>
    </row>
    <row r="100" spans="1:8" s="3" customFormat="1" ht="22.5" x14ac:dyDescent="0.2">
      <c r="A100" s="17">
        <v>266</v>
      </c>
      <c r="B100" s="51" t="s">
        <v>55</v>
      </c>
      <c r="C100" s="8">
        <v>24000</v>
      </c>
      <c r="D100" s="8"/>
      <c r="E100" s="8"/>
      <c r="F100" s="8"/>
      <c r="G100" s="8">
        <f t="shared" si="3"/>
        <v>24000</v>
      </c>
      <c r="H100" s="7"/>
    </row>
    <row r="101" spans="1:8" s="3" customFormat="1" ht="22.5" x14ac:dyDescent="0.2">
      <c r="A101" s="17" t="s">
        <v>98</v>
      </c>
      <c r="B101" s="51" t="s">
        <v>56</v>
      </c>
      <c r="C101" s="8">
        <v>5000</v>
      </c>
      <c r="D101" s="8"/>
      <c r="E101" s="8"/>
      <c r="F101" s="8"/>
      <c r="G101" s="8">
        <f t="shared" si="3"/>
        <v>5000</v>
      </c>
      <c r="H101" s="7"/>
    </row>
    <row r="102" spans="1:8" s="3" customFormat="1" ht="22.5" x14ac:dyDescent="0.2">
      <c r="A102" s="17">
        <v>268</v>
      </c>
      <c r="B102" s="51" t="s">
        <v>57</v>
      </c>
      <c r="C102" s="8">
        <v>35000</v>
      </c>
      <c r="D102" s="8"/>
      <c r="E102" s="8"/>
      <c r="F102" s="8"/>
      <c r="G102" s="8">
        <f t="shared" si="3"/>
        <v>35000</v>
      </c>
      <c r="H102" s="7">
        <v>600</v>
      </c>
    </row>
    <row r="103" spans="1:8" s="3" customFormat="1" ht="27" customHeight="1" x14ac:dyDescent="0.2">
      <c r="A103" s="17">
        <v>283</v>
      </c>
      <c r="B103" s="51" t="s">
        <v>58</v>
      </c>
      <c r="C103" s="8">
        <v>5000</v>
      </c>
      <c r="D103" s="8"/>
      <c r="E103" s="8"/>
      <c r="F103" s="8"/>
      <c r="G103" s="8">
        <f t="shared" si="3"/>
        <v>5000</v>
      </c>
      <c r="H103" s="7"/>
    </row>
    <row r="104" spans="1:8" s="3" customFormat="1" ht="23.25" customHeight="1" x14ac:dyDescent="0.2">
      <c r="A104" s="17" t="s">
        <v>99</v>
      </c>
      <c r="B104" s="51" t="s">
        <v>59</v>
      </c>
      <c r="C104" s="8">
        <v>5000</v>
      </c>
      <c r="D104" s="8"/>
      <c r="E104" s="8"/>
      <c r="F104" s="8"/>
      <c r="G104" s="8">
        <f t="shared" si="3"/>
        <v>5000</v>
      </c>
      <c r="H104" s="7">
        <f>772.6+160</f>
        <v>932.6</v>
      </c>
    </row>
    <row r="105" spans="1:8" s="3" customFormat="1" ht="22.5" x14ac:dyDescent="0.2">
      <c r="A105" s="17" t="s">
        <v>100</v>
      </c>
      <c r="B105" s="51" t="s">
        <v>60</v>
      </c>
      <c r="C105" s="8">
        <v>3000</v>
      </c>
      <c r="D105" s="8"/>
      <c r="E105" s="8"/>
      <c r="F105" s="8"/>
      <c r="G105" s="8">
        <f t="shared" si="3"/>
        <v>3000</v>
      </c>
      <c r="H105" s="7"/>
    </row>
    <row r="106" spans="1:8" s="3" customFormat="1" ht="22.5" x14ac:dyDescent="0.2">
      <c r="A106" s="17">
        <v>294</v>
      </c>
      <c r="B106" s="51" t="s">
        <v>61</v>
      </c>
      <c r="C106" s="8">
        <v>250000</v>
      </c>
      <c r="D106" s="8"/>
      <c r="E106" s="8"/>
      <c r="F106" s="8"/>
      <c r="G106" s="8">
        <f t="shared" si="3"/>
        <v>250000</v>
      </c>
      <c r="H106" s="7">
        <v>8960</v>
      </c>
    </row>
    <row r="107" spans="1:8" s="3" customFormat="1" ht="22.5" x14ac:dyDescent="0.2">
      <c r="A107" s="17" t="s">
        <v>101</v>
      </c>
      <c r="B107" s="51" t="s">
        <v>62</v>
      </c>
      <c r="C107" s="8">
        <v>15000</v>
      </c>
      <c r="D107" s="8"/>
      <c r="E107" s="8"/>
      <c r="F107" s="8"/>
      <c r="G107" s="8">
        <f t="shared" si="3"/>
        <v>15000</v>
      </c>
      <c r="H107" s="7"/>
    </row>
    <row r="108" spans="1:8" s="3" customFormat="1" x14ac:dyDescent="0.2">
      <c r="A108" s="45" t="s">
        <v>102</v>
      </c>
      <c r="B108" s="53" t="s">
        <v>63</v>
      </c>
      <c r="C108" s="8"/>
      <c r="D108" s="8"/>
      <c r="E108" s="8"/>
      <c r="F108" s="8"/>
      <c r="G108" s="8">
        <f t="shared" si="3"/>
        <v>0</v>
      </c>
      <c r="H108" s="7"/>
    </row>
    <row r="109" spans="1:8" s="3" customFormat="1" x14ac:dyDescent="0.2">
      <c r="A109" s="17">
        <v>322</v>
      </c>
      <c r="B109" s="51" t="s">
        <v>64</v>
      </c>
      <c r="C109" s="8">
        <v>35000</v>
      </c>
      <c r="D109" s="8"/>
      <c r="E109" s="8"/>
      <c r="F109" s="8"/>
      <c r="G109" s="8">
        <f t="shared" si="3"/>
        <v>35000</v>
      </c>
      <c r="H109" s="7"/>
    </row>
    <row r="110" spans="1:8" s="3" customFormat="1" ht="22.5" x14ac:dyDescent="0.2">
      <c r="A110" s="17">
        <v>324</v>
      </c>
      <c r="B110" s="51" t="s">
        <v>80</v>
      </c>
      <c r="C110" s="8">
        <v>20000</v>
      </c>
      <c r="D110" s="8"/>
      <c r="E110" s="8"/>
      <c r="F110" s="8"/>
      <c r="G110" s="8">
        <f t="shared" si="3"/>
        <v>20000</v>
      </c>
      <c r="H110" s="7"/>
    </row>
    <row r="111" spans="1:8" s="3" customFormat="1" x14ac:dyDescent="0.2">
      <c r="A111" s="17">
        <v>328</v>
      </c>
      <c r="B111" s="51" t="s">
        <v>65</v>
      </c>
      <c r="C111" s="8">
        <v>25000</v>
      </c>
      <c r="D111" s="8"/>
      <c r="E111" s="8"/>
      <c r="F111" s="8"/>
      <c r="G111" s="8">
        <f t="shared" si="3"/>
        <v>25000</v>
      </c>
      <c r="H111" s="7">
        <v>360</v>
      </c>
    </row>
    <row r="112" spans="1:8" s="3" customFormat="1" x14ac:dyDescent="0.2">
      <c r="A112" s="17">
        <v>329</v>
      </c>
      <c r="B112" s="51"/>
      <c r="C112" s="8"/>
      <c r="D112" s="8"/>
      <c r="E112" s="8"/>
      <c r="F112" s="8"/>
      <c r="G112" s="8">
        <f t="shared" si="3"/>
        <v>0</v>
      </c>
      <c r="H112" s="85"/>
    </row>
    <row r="113" spans="1:8" x14ac:dyDescent="0.2">
      <c r="A113" s="45" t="s">
        <v>103</v>
      </c>
      <c r="B113" s="51" t="s">
        <v>66</v>
      </c>
      <c r="C113" s="8"/>
      <c r="D113" s="8"/>
      <c r="E113" s="8"/>
      <c r="F113" s="8"/>
      <c r="G113" s="8">
        <f t="shared" si="3"/>
        <v>0</v>
      </c>
      <c r="H113" s="7"/>
    </row>
    <row r="114" spans="1:8" x14ac:dyDescent="0.2">
      <c r="A114" s="17" t="s">
        <v>104</v>
      </c>
      <c r="B114" s="51" t="s">
        <v>67</v>
      </c>
      <c r="C114" s="8">
        <v>80510.5</v>
      </c>
      <c r="D114" s="8"/>
      <c r="E114" s="8"/>
      <c r="F114" s="8"/>
      <c r="G114" s="8">
        <f t="shared" si="3"/>
        <v>80510.5</v>
      </c>
      <c r="H114" s="7"/>
    </row>
    <row r="115" spans="1:8" ht="22.5" x14ac:dyDescent="0.2">
      <c r="A115" s="17">
        <v>415</v>
      </c>
      <c r="B115" s="51" t="s">
        <v>68</v>
      </c>
      <c r="C115" s="8">
        <v>0</v>
      </c>
      <c r="D115" s="8"/>
      <c r="E115" s="8"/>
      <c r="F115" s="8"/>
      <c r="G115" s="8">
        <f t="shared" si="3"/>
        <v>0</v>
      </c>
      <c r="H115" s="7"/>
    </row>
    <row r="116" spans="1:8" ht="22.5" x14ac:dyDescent="0.2">
      <c r="A116" s="17">
        <v>419</v>
      </c>
      <c r="B116" s="51" t="s">
        <v>69</v>
      </c>
      <c r="C116" s="8">
        <v>378294.52</v>
      </c>
      <c r="D116" s="8"/>
      <c r="E116" s="8"/>
      <c r="F116" s="8"/>
      <c r="G116" s="8">
        <f t="shared" si="3"/>
        <v>378294.52</v>
      </c>
      <c r="H116" s="7">
        <f>3500+5600</f>
        <v>9100</v>
      </c>
    </row>
    <row r="117" spans="1:8" ht="33.75" x14ac:dyDescent="0.2">
      <c r="A117" s="17">
        <v>472</v>
      </c>
      <c r="B117" s="51" t="s">
        <v>70</v>
      </c>
      <c r="C117" s="8">
        <v>85000</v>
      </c>
      <c r="D117" s="8"/>
      <c r="E117" s="8"/>
      <c r="F117" s="8"/>
      <c r="G117" s="8">
        <f t="shared" si="3"/>
        <v>85000</v>
      </c>
      <c r="H117" s="7"/>
    </row>
    <row r="118" spans="1:8" ht="22.5" x14ac:dyDescent="0.2">
      <c r="A118" s="17"/>
      <c r="B118" s="51" t="s">
        <v>105</v>
      </c>
      <c r="C118" s="8"/>
      <c r="D118" s="8"/>
      <c r="E118" s="8"/>
      <c r="F118" s="8"/>
      <c r="G118" s="8">
        <f t="shared" si="3"/>
        <v>0</v>
      </c>
      <c r="H118" s="41"/>
    </row>
    <row r="119" spans="1:8" ht="22.5" x14ac:dyDescent="0.2">
      <c r="A119" s="17"/>
      <c r="B119" s="51" t="s">
        <v>112</v>
      </c>
      <c r="C119" s="8">
        <v>0</v>
      </c>
      <c r="D119" s="8"/>
      <c r="E119" s="8"/>
      <c r="F119" s="8"/>
      <c r="G119" s="8">
        <f t="shared" ref="G119:G133" si="4">+C119</f>
        <v>0</v>
      </c>
      <c r="H119" s="42">
        <v>1756.83</v>
      </c>
    </row>
    <row r="120" spans="1:8" x14ac:dyDescent="0.2">
      <c r="A120" s="17"/>
      <c r="B120" s="51" t="s">
        <v>113</v>
      </c>
      <c r="C120" s="8">
        <v>0</v>
      </c>
      <c r="D120" s="8"/>
      <c r="E120" s="8"/>
      <c r="F120" s="8"/>
      <c r="G120" s="8">
        <f t="shared" si="4"/>
        <v>0</v>
      </c>
      <c r="H120" s="42">
        <v>744.29</v>
      </c>
    </row>
    <row r="121" spans="1:8" x14ac:dyDescent="0.2">
      <c r="A121" s="17"/>
      <c r="B121" s="51" t="s">
        <v>114</v>
      </c>
      <c r="C121" s="8">
        <v>0</v>
      </c>
      <c r="D121" s="8"/>
      <c r="E121" s="8"/>
      <c r="F121" s="8"/>
      <c r="G121" s="8">
        <f t="shared" si="4"/>
        <v>0</v>
      </c>
      <c r="H121" s="42">
        <f>6081+3520+250</f>
        <v>9851</v>
      </c>
    </row>
    <row r="122" spans="1:8" ht="22.5" x14ac:dyDescent="0.2">
      <c r="A122" s="17"/>
      <c r="B122" s="51" t="s">
        <v>115</v>
      </c>
      <c r="C122" s="8">
        <v>0</v>
      </c>
      <c r="D122" s="8"/>
      <c r="E122" s="8"/>
      <c r="F122" s="8"/>
      <c r="G122" s="8">
        <f t="shared" si="4"/>
        <v>0</v>
      </c>
      <c r="H122" s="42"/>
    </row>
    <row r="123" spans="1:8" x14ac:dyDescent="0.2">
      <c r="A123" s="17"/>
      <c r="B123" s="51" t="s">
        <v>116</v>
      </c>
      <c r="C123" s="8">
        <v>0</v>
      </c>
      <c r="D123" s="8"/>
      <c r="E123" s="8"/>
      <c r="F123" s="8"/>
      <c r="G123" s="8">
        <f t="shared" si="4"/>
        <v>0</v>
      </c>
      <c r="H123" s="42">
        <v>1352.4</v>
      </c>
    </row>
    <row r="124" spans="1:8" x14ac:dyDescent="0.2">
      <c r="A124" s="17"/>
      <c r="B124" s="51" t="s">
        <v>128</v>
      </c>
      <c r="C124" s="8">
        <v>0</v>
      </c>
      <c r="D124" s="8"/>
      <c r="E124" s="8"/>
      <c r="F124" s="8"/>
      <c r="G124" s="8">
        <f t="shared" si="4"/>
        <v>0</v>
      </c>
      <c r="H124" s="86"/>
    </row>
    <row r="125" spans="1:8" x14ac:dyDescent="0.2">
      <c r="A125" s="17"/>
      <c r="B125" s="51" t="s">
        <v>117</v>
      </c>
      <c r="C125" s="8">
        <v>0</v>
      </c>
      <c r="D125" s="8"/>
      <c r="E125" s="8"/>
      <c r="F125" s="8"/>
      <c r="G125" s="8">
        <f t="shared" si="4"/>
        <v>0</v>
      </c>
      <c r="H125" s="86"/>
    </row>
    <row r="126" spans="1:8" ht="22.5" x14ac:dyDescent="0.2">
      <c r="A126" s="17"/>
      <c r="B126" s="51" t="s">
        <v>135</v>
      </c>
      <c r="C126" s="8">
        <v>0</v>
      </c>
      <c r="D126" s="8"/>
      <c r="E126" s="8"/>
      <c r="F126" s="8"/>
      <c r="G126" s="8">
        <f t="shared" si="4"/>
        <v>0</v>
      </c>
      <c r="H126" s="86"/>
    </row>
    <row r="127" spans="1:8" ht="22.5" x14ac:dyDescent="0.2">
      <c r="A127" s="17"/>
      <c r="B127" s="51" t="s">
        <v>118</v>
      </c>
      <c r="C127" s="8">
        <v>0</v>
      </c>
      <c r="D127" s="8"/>
      <c r="E127" s="8"/>
      <c r="F127" s="8"/>
      <c r="G127" s="8">
        <f t="shared" si="4"/>
        <v>0</v>
      </c>
      <c r="H127" s="86"/>
    </row>
    <row r="128" spans="1:8" x14ac:dyDescent="0.2">
      <c r="A128" s="17"/>
      <c r="B128" s="51" t="s">
        <v>119</v>
      </c>
      <c r="C128" s="8">
        <v>0</v>
      </c>
      <c r="D128" s="8"/>
      <c r="E128" s="8"/>
      <c r="F128" s="8"/>
      <c r="G128" s="8">
        <f t="shared" si="4"/>
        <v>0</v>
      </c>
      <c r="H128" s="86">
        <v>229.15</v>
      </c>
    </row>
    <row r="129" spans="1:8" x14ac:dyDescent="0.2">
      <c r="A129" s="17"/>
      <c r="B129" s="51" t="s">
        <v>120</v>
      </c>
      <c r="C129" s="8">
        <v>0</v>
      </c>
      <c r="D129" s="8"/>
      <c r="E129" s="8"/>
      <c r="F129" s="8"/>
      <c r="G129" s="8">
        <f t="shared" si="4"/>
        <v>0</v>
      </c>
      <c r="H129" s="86">
        <f>1245+1584.3+946</f>
        <v>3775.3</v>
      </c>
    </row>
    <row r="130" spans="1:8" x14ac:dyDescent="0.2">
      <c r="A130" s="17"/>
      <c r="B130" s="51" t="s">
        <v>127</v>
      </c>
      <c r="C130" s="8">
        <v>0</v>
      </c>
      <c r="D130" s="8"/>
      <c r="E130" s="8"/>
      <c r="F130" s="8"/>
      <c r="G130" s="8">
        <f t="shared" si="4"/>
        <v>0</v>
      </c>
      <c r="H130" s="42"/>
    </row>
    <row r="131" spans="1:8" ht="33.75" x14ac:dyDescent="0.2">
      <c r="A131" s="17"/>
      <c r="B131" s="51" t="s">
        <v>122</v>
      </c>
      <c r="C131" s="8"/>
      <c r="D131" s="8"/>
      <c r="E131" s="8"/>
      <c r="F131" s="8"/>
      <c r="G131" s="8">
        <f t="shared" si="4"/>
        <v>0</v>
      </c>
      <c r="H131" s="41"/>
    </row>
    <row r="132" spans="1:8" ht="33.75" x14ac:dyDescent="0.2">
      <c r="A132" s="17"/>
      <c r="B132" s="51" t="s">
        <v>121</v>
      </c>
      <c r="C132" s="8"/>
      <c r="D132" s="8"/>
      <c r="E132" s="8"/>
      <c r="F132" s="8"/>
      <c r="G132" s="8">
        <f t="shared" si="4"/>
        <v>0</v>
      </c>
      <c r="H132" s="41"/>
    </row>
    <row r="133" spans="1:8" ht="45" x14ac:dyDescent="0.2">
      <c r="A133" s="17"/>
      <c r="B133" s="51" t="s">
        <v>136</v>
      </c>
      <c r="C133" s="8">
        <v>163556.72</v>
      </c>
      <c r="D133" s="8"/>
      <c r="E133" s="8"/>
      <c r="F133" s="8"/>
      <c r="G133" s="8">
        <f t="shared" si="4"/>
        <v>163556.72</v>
      </c>
      <c r="H133" s="42"/>
    </row>
    <row r="134" spans="1:8" x14ac:dyDescent="0.2">
      <c r="A134" s="17"/>
      <c r="B134" s="51" t="s">
        <v>137</v>
      </c>
      <c r="C134" s="8"/>
      <c r="D134" s="8"/>
      <c r="E134" s="8"/>
      <c r="F134" s="8"/>
      <c r="G134" s="8"/>
      <c r="H134" s="42"/>
    </row>
    <row r="135" spans="1:8" ht="12.75" thickBot="1" x14ac:dyDescent="0.25">
      <c r="A135" s="46"/>
      <c r="B135" s="54" t="s">
        <v>71</v>
      </c>
      <c r="C135" s="66">
        <f>SUM(C53:C133)</f>
        <v>5035294.13</v>
      </c>
      <c r="D135" s="66">
        <f>SUM(D53:D133)</f>
        <v>0</v>
      </c>
      <c r="E135" s="66">
        <f>SUM(E53:E133)</f>
        <v>0</v>
      </c>
      <c r="F135" s="66">
        <f>SUM(F53:F133)</f>
        <v>0</v>
      </c>
      <c r="G135" s="66">
        <f>SUM(G53:G133)</f>
        <v>5035294.13</v>
      </c>
      <c r="H135" s="66">
        <f>SUM(H53:H133)</f>
        <v>240394.66999999998</v>
      </c>
    </row>
    <row r="136" spans="1:8" ht="23.25" thickBot="1" x14ac:dyDescent="0.25">
      <c r="A136" s="26"/>
      <c r="B136" s="28" t="s">
        <v>131</v>
      </c>
      <c r="C136" s="27"/>
      <c r="D136" s="47"/>
      <c r="E136" s="47"/>
      <c r="F136" s="27"/>
      <c r="G136" s="27"/>
      <c r="H136" s="27"/>
    </row>
    <row r="137" spans="1:8" x14ac:dyDescent="0.2">
      <c r="C137" s="50"/>
    </row>
    <row r="138" spans="1:8" x14ac:dyDescent="0.2">
      <c r="G138" s="50"/>
    </row>
  </sheetData>
  <mergeCells count="25">
    <mergeCell ref="D18:F18"/>
    <mergeCell ref="D51:F51"/>
    <mergeCell ref="B16:G16"/>
    <mergeCell ref="B50:G50"/>
    <mergeCell ref="B45:H45"/>
    <mergeCell ref="B46:H46"/>
    <mergeCell ref="B38:H38"/>
    <mergeCell ref="B39:H39"/>
    <mergeCell ref="B40:H40"/>
    <mergeCell ref="B43:H43"/>
    <mergeCell ref="B48:H48"/>
    <mergeCell ref="B49:H49"/>
    <mergeCell ref="B37:H37"/>
    <mergeCell ref="B2:H2"/>
    <mergeCell ref="B3:H3"/>
    <mergeCell ref="B4:H4"/>
    <mergeCell ref="B5:H5"/>
    <mergeCell ref="B8:H8"/>
    <mergeCell ref="B10:H10"/>
    <mergeCell ref="B11:H11"/>
    <mergeCell ref="B12:H12"/>
    <mergeCell ref="B17:G17"/>
    <mergeCell ref="B14:H14"/>
    <mergeCell ref="B15:H15"/>
    <mergeCell ref="B13:H13"/>
  </mergeCells>
  <pageMargins left="1.5748031496062993" right="0.51181102362204722" top="1.5748031496062993" bottom="1.1811023622047245" header="0.31496062992125984" footer="0.31496062992125984"/>
  <pageSetup scale="65" orientation="landscape" r:id="rId1"/>
  <headerFooter>
    <oddFooter>Página &amp;P</oddFooter>
  </headerFooter>
  <ignoredErrors>
    <ignoredError sqref="A92:F92 A59:B60 A61:B89 A90:B91 A108:F108 A93:F107 A113:F113 A109:F112 A118:F132 A114:F117 D59:F60 D61:F89 D90:F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opLeftCell="A22" workbookViewId="0">
      <selection activeCell="A35" sqref="A35:G137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67" t="s">
        <v>79</v>
      </c>
      <c r="C1" s="67"/>
      <c r="D1" s="67"/>
      <c r="E1" s="67"/>
      <c r="F1" s="67"/>
      <c r="G1" s="67"/>
    </row>
    <row r="2" spans="2:7" x14ac:dyDescent="0.2">
      <c r="B2" s="67" t="s">
        <v>72</v>
      </c>
      <c r="C2" s="67"/>
      <c r="D2" s="67"/>
      <c r="E2" s="67"/>
      <c r="F2" s="67"/>
      <c r="G2" s="67"/>
    </row>
    <row r="3" spans="2:7" x14ac:dyDescent="0.2">
      <c r="B3" s="67" t="s">
        <v>73</v>
      </c>
      <c r="C3" s="67"/>
      <c r="D3" s="67"/>
      <c r="E3" s="67"/>
      <c r="F3" s="67"/>
      <c r="G3" s="67"/>
    </row>
    <row r="4" spans="2:7" x14ac:dyDescent="0.2">
      <c r="B4" s="67" t="s">
        <v>74</v>
      </c>
      <c r="C4" s="67"/>
      <c r="D4" s="67"/>
      <c r="E4" s="67"/>
      <c r="F4" s="67"/>
      <c r="G4" s="67"/>
    </row>
    <row r="5" spans="2:7" x14ac:dyDescent="0.2">
      <c r="B5" s="67" t="s">
        <v>134</v>
      </c>
      <c r="C5" s="67"/>
      <c r="D5" s="67"/>
      <c r="E5" s="67"/>
      <c r="F5" s="67"/>
      <c r="G5" s="67"/>
    </row>
    <row r="6" spans="2:7" x14ac:dyDescent="0.2">
      <c r="B6" s="67" t="s">
        <v>107</v>
      </c>
      <c r="C6" s="67"/>
      <c r="D6" s="67"/>
      <c r="E6" s="67"/>
      <c r="F6" s="67"/>
      <c r="G6" s="67"/>
    </row>
    <row r="7" spans="2:7" x14ac:dyDescent="0.2">
      <c r="B7" s="67" t="s">
        <v>132</v>
      </c>
      <c r="C7" s="67"/>
      <c r="D7" s="67"/>
      <c r="E7" s="67"/>
      <c r="F7" s="67"/>
      <c r="G7" s="67"/>
    </row>
    <row r="8" spans="2:7" x14ac:dyDescent="0.2">
      <c r="B8" s="67" t="s">
        <v>139</v>
      </c>
      <c r="C8" s="67"/>
      <c r="D8" s="67"/>
      <c r="E8" s="67"/>
      <c r="F8" s="67"/>
      <c r="G8" s="67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67" t="s">
        <v>75</v>
      </c>
      <c r="C10" s="67"/>
      <c r="D10" s="67"/>
      <c r="E10" s="67"/>
      <c r="F10" s="67"/>
      <c r="G10" s="67"/>
    </row>
    <row r="11" spans="2:7" x14ac:dyDescent="0.2">
      <c r="B11" s="67" t="s">
        <v>76</v>
      </c>
      <c r="C11" s="67"/>
      <c r="D11" s="67"/>
      <c r="E11" s="67"/>
      <c r="F11" s="67"/>
      <c r="G11" s="67"/>
    </row>
    <row r="12" spans="2:7" x14ac:dyDescent="0.2">
      <c r="B12" s="67" t="s">
        <v>77</v>
      </c>
      <c r="C12" s="67"/>
      <c r="D12" s="67"/>
      <c r="E12" s="67"/>
      <c r="F12" s="67"/>
      <c r="G12" s="67"/>
    </row>
    <row r="13" spans="2:7" ht="20.25" customHeight="1" x14ac:dyDescent="0.2">
      <c r="B13" s="67"/>
      <c r="C13" s="67"/>
      <c r="D13" s="67"/>
      <c r="E13" s="67"/>
      <c r="F13" s="67"/>
      <c r="G13" s="67"/>
    </row>
    <row r="14" spans="2:7" x14ac:dyDescent="0.2">
      <c r="B14" s="67" t="s">
        <v>106</v>
      </c>
      <c r="C14" s="67"/>
      <c r="D14" s="67"/>
      <c r="E14" s="67"/>
      <c r="F14" s="67"/>
      <c r="G14" s="67"/>
    </row>
    <row r="15" spans="2:7" ht="13.5" customHeight="1" thickBot="1" x14ac:dyDescent="0.25">
      <c r="B15" s="69" t="s">
        <v>0</v>
      </c>
      <c r="C15" s="69"/>
      <c r="D15" s="69"/>
      <c r="E15" s="69"/>
      <c r="F15" s="69"/>
      <c r="G15" s="69"/>
    </row>
    <row r="16" spans="2:7" ht="13.5" customHeight="1" thickBot="1" x14ac:dyDescent="0.25">
      <c r="B16" s="12"/>
      <c r="C16" s="12"/>
      <c r="D16" s="12"/>
      <c r="E16" s="12"/>
      <c r="F16" s="12"/>
      <c r="G16" s="12"/>
    </row>
    <row r="17" spans="2:7" ht="27" x14ac:dyDescent="0.2">
      <c r="B17" s="31" t="s">
        <v>2</v>
      </c>
      <c r="C17" s="32" t="s">
        <v>108</v>
      </c>
      <c r="D17" s="33" t="s">
        <v>3</v>
      </c>
      <c r="E17" s="33" t="s">
        <v>4</v>
      </c>
      <c r="F17" s="34" t="s">
        <v>109</v>
      </c>
      <c r="G17" s="33" t="s">
        <v>5</v>
      </c>
    </row>
    <row r="18" spans="2:7" ht="12.75" x14ac:dyDescent="0.2">
      <c r="B18" s="35" t="s">
        <v>7</v>
      </c>
      <c r="C18" s="81">
        <v>505764.35666666646</v>
      </c>
      <c r="D18" s="9"/>
      <c r="E18" s="9"/>
      <c r="F18" s="9"/>
      <c r="G18" s="9">
        <f>+C18</f>
        <v>505764.35666666646</v>
      </c>
    </row>
    <row r="19" spans="2:7" ht="12.75" x14ac:dyDescent="0.2">
      <c r="B19" s="37" t="s">
        <v>8</v>
      </c>
      <c r="C19" s="36">
        <v>4276114.22</v>
      </c>
      <c r="D19" s="36"/>
      <c r="E19" s="36"/>
      <c r="F19" s="36"/>
      <c r="G19" s="9">
        <f t="shared" ref="G19:G29" si="0">+C19+D19-E19+F19</f>
        <v>4276114.22</v>
      </c>
    </row>
    <row r="20" spans="2:7" ht="12.75" x14ac:dyDescent="0.2">
      <c r="B20" s="37" t="s">
        <v>133</v>
      </c>
      <c r="C20" s="36"/>
      <c r="D20" s="36"/>
      <c r="E20" s="36"/>
      <c r="F20" s="36"/>
      <c r="G20" s="9">
        <f t="shared" si="0"/>
        <v>0</v>
      </c>
    </row>
    <row r="21" spans="2:7" ht="25.5" x14ac:dyDescent="0.2">
      <c r="B21" s="37" t="s">
        <v>124</v>
      </c>
      <c r="C21" s="36"/>
      <c r="D21" s="36"/>
      <c r="E21" s="36"/>
      <c r="F21" s="36"/>
      <c r="G21" s="9">
        <f t="shared" si="0"/>
        <v>0</v>
      </c>
    </row>
    <row r="22" spans="2:7" ht="25.5" x14ac:dyDescent="0.2">
      <c r="B22" s="37" t="s">
        <v>9</v>
      </c>
      <c r="C22" s="9">
        <v>56355</v>
      </c>
      <c r="D22" s="9"/>
      <c r="E22" s="9"/>
      <c r="F22" s="9"/>
      <c r="G22" s="9">
        <f t="shared" si="0"/>
        <v>56355</v>
      </c>
    </row>
    <row r="23" spans="2:7" ht="12.75" x14ac:dyDescent="0.2">
      <c r="B23" s="37" t="s">
        <v>130</v>
      </c>
      <c r="C23" s="9"/>
      <c r="D23" s="9"/>
      <c r="E23" s="9"/>
      <c r="F23" s="9"/>
      <c r="G23" s="9">
        <f t="shared" si="0"/>
        <v>0</v>
      </c>
    </row>
    <row r="24" spans="2:7" ht="12.75" x14ac:dyDescent="0.2">
      <c r="B24" s="37" t="s">
        <v>10</v>
      </c>
      <c r="C24" s="9">
        <v>41119.82</v>
      </c>
      <c r="D24" s="9"/>
      <c r="E24" s="9"/>
      <c r="F24" s="9"/>
      <c r="G24" s="9">
        <f t="shared" si="0"/>
        <v>41119.82</v>
      </c>
    </row>
    <row r="25" spans="2:7" ht="12.75" x14ac:dyDescent="0.2">
      <c r="B25" s="37" t="s">
        <v>127</v>
      </c>
      <c r="C25" s="9">
        <v>547602.68999999994</v>
      </c>
      <c r="D25" s="9"/>
      <c r="E25" s="9"/>
      <c r="F25" s="9"/>
      <c r="G25" s="9">
        <f t="shared" si="0"/>
        <v>547602.68999999994</v>
      </c>
    </row>
    <row r="26" spans="2:7" ht="25.5" x14ac:dyDescent="0.2">
      <c r="B26" s="37" t="s">
        <v>11</v>
      </c>
      <c r="C26" s="9">
        <v>14000</v>
      </c>
      <c r="D26" s="36"/>
      <c r="E26" s="36"/>
      <c r="F26" s="36"/>
      <c r="G26" s="9">
        <f t="shared" si="0"/>
        <v>14000</v>
      </c>
    </row>
    <row r="27" spans="2:7" ht="12.75" x14ac:dyDescent="0.2">
      <c r="B27" s="37" t="s">
        <v>12</v>
      </c>
      <c r="C27" s="9">
        <v>5500</v>
      </c>
      <c r="D27" s="36"/>
      <c r="E27" s="36"/>
      <c r="F27" s="36"/>
      <c r="G27" s="9">
        <f t="shared" si="0"/>
        <v>5500</v>
      </c>
    </row>
    <row r="28" spans="2:7" ht="25.5" x14ac:dyDescent="0.2">
      <c r="B28" s="37" t="s">
        <v>110</v>
      </c>
      <c r="C28" s="29"/>
      <c r="D28" s="38"/>
      <c r="E28" s="38"/>
      <c r="F28" s="38"/>
      <c r="G28" s="9">
        <f t="shared" si="0"/>
        <v>0</v>
      </c>
    </row>
    <row r="29" spans="2:7" ht="25.5" x14ac:dyDescent="0.2">
      <c r="B29" s="37" t="s">
        <v>13</v>
      </c>
      <c r="C29" s="9"/>
      <c r="D29" s="9"/>
      <c r="E29" s="9"/>
      <c r="F29" s="9"/>
      <c r="G29" s="9">
        <f t="shared" si="0"/>
        <v>0</v>
      </c>
    </row>
    <row r="30" spans="2:7" ht="12.75" x14ac:dyDescent="0.2">
      <c r="B30" s="37" t="s">
        <v>125</v>
      </c>
      <c r="C30" s="9"/>
      <c r="D30" s="9"/>
      <c r="E30" s="9"/>
      <c r="F30" s="9"/>
      <c r="G30" s="9"/>
    </row>
    <row r="31" spans="2:7" ht="13.5" thickBot="1" x14ac:dyDescent="0.25">
      <c r="B31" s="39" t="s">
        <v>111</v>
      </c>
      <c r="C31" s="9"/>
      <c r="D31" s="9"/>
      <c r="E31" s="9"/>
      <c r="F31" s="9"/>
      <c r="G31" s="9">
        <f>C31+D31+E31-+F31</f>
        <v>0</v>
      </c>
    </row>
    <row r="32" spans="2:7" ht="13.5" thickBot="1" x14ac:dyDescent="0.25">
      <c r="B32" s="48" t="s">
        <v>14</v>
      </c>
      <c r="C32" s="49">
        <f t="shared" ref="C32:G32" si="1">SUM(C18:C31)</f>
        <v>5446456.086666666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5446456.086666666</v>
      </c>
    </row>
    <row r="33" spans="2:7" ht="12.75" x14ac:dyDescent="0.2">
      <c r="B33" s="15"/>
      <c r="C33" s="18"/>
      <c r="D33" s="18"/>
      <c r="E33" s="18"/>
      <c r="F33" s="18"/>
      <c r="G33" s="18"/>
    </row>
    <row r="34" spans="2:7" ht="12.75" x14ac:dyDescent="0.2">
      <c r="B34" s="15"/>
      <c r="C34" s="18"/>
      <c r="D34" s="18"/>
      <c r="E34" s="18"/>
      <c r="F34" s="18"/>
      <c r="G34" s="18"/>
    </row>
    <row r="35" spans="2:7" x14ac:dyDescent="0.2">
      <c r="B35" s="67" t="s">
        <v>79</v>
      </c>
      <c r="C35" s="67"/>
      <c r="D35" s="67"/>
      <c r="E35" s="67"/>
      <c r="F35" s="67"/>
      <c r="G35" s="67"/>
    </row>
    <row r="36" spans="2:7" x14ac:dyDescent="0.2">
      <c r="B36" s="67" t="s">
        <v>72</v>
      </c>
      <c r="C36" s="67"/>
      <c r="D36" s="67"/>
      <c r="E36" s="67"/>
      <c r="F36" s="67"/>
      <c r="G36" s="67"/>
    </row>
    <row r="37" spans="2:7" x14ac:dyDescent="0.2">
      <c r="B37" s="67" t="s">
        <v>73</v>
      </c>
      <c r="C37" s="67"/>
      <c r="D37" s="67"/>
      <c r="E37" s="67"/>
      <c r="F37" s="67"/>
      <c r="G37" s="67"/>
    </row>
    <row r="38" spans="2:7" x14ac:dyDescent="0.2">
      <c r="B38" s="67" t="s">
        <v>74</v>
      </c>
      <c r="C38" s="67"/>
      <c r="D38" s="67"/>
      <c r="E38" s="67"/>
      <c r="F38" s="67"/>
      <c r="G38" s="67"/>
    </row>
    <row r="39" spans="2:7" x14ac:dyDescent="0.2">
      <c r="B39" s="67" t="s">
        <v>134</v>
      </c>
      <c r="C39" s="67"/>
      <c r="D39" s="67"/>
      <c r="E39" s="67"/>
      <c r="F39" s="67"/>
      <c r="G39" s="67"/>
    </row>
    <row r="40" spans="2:7" x14ac:dyDescent="0.2">
      <c r="B40" s="67" t="s">
        <v>107</v>
      </c>
      <c r="C40" s="67"/>
      <c r="D40" s="67"/>
      <c r="E40" s="67"/>
      <c r="F40" s="67"/>
      <c r="G40" s="67"/>
    </row>
    <row r="41" spans="2:7" x14ac:dyDescent="0.2">
      <c r="B41" s="67" t="s">
        <v>132</v>
      </c>
      <c r="C41" s="67"/>
      <c r="D41" s="67"/>
      <c r="E41" s="67"/>
      <c r="F41" s="67"/>
      <c r="G41" s="67"/>
    </row>
    <row r="42" spans="2:7" x14ac:dyDescent="0.2">
      <c r="B42" s="67" t="s">
        <v>139</v>
      </c>
      <c r="C42" s="67"/>
      <c r="D42" s="67"/>
      <c r="E42" s="67"/>
      <c r="F42" s="67"/>
      <c r="G42" s="67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67" t="s">
        <v>75</v>
      </c>
      <c r="C44" s="67"/>
      <c r="D44" s="67"/>
      <c r="E44" s="67"/>
      <c r="F44" s="67"/>
      <c r="G44" s="67"/>
    </row>
    <row r="45" spans="2:7" x14ac:dyDescent="0.2">
      <c r="B45" s="67" t="s">
        <v>76</v>
      </c>
      <c r="C45" s="67"/>
      <c r="D45" s="67"/>
      <c r="E45" s="67"/>
      <c r="F45" s="67"/>
      <c r="G45" s="67"/>
    </row>
    <row r="46" spans="2:7" x14ac:dyDescent="0.2">
      <c r="B46" s="10"/>
      <c r="C46" s="10"/>
      <c r="D46" s="10"/>
      <c r="E46" s="10"/>
      <c r="F46" s="10"/>
      <c r="G46" s="10"/>
    </row>
    <row r="47" spans="2:7" x14ac:dyDescent="0.2">
      <c r="B47" s="67" t="s">
        <v>77</v>
      </c>
      <c r="C47" s="67"/>
      <c r="D47" s="67"/>
      <c r="E47" s="67"/>
      <c r="F47" s="67"/>
      <c r="G47" s="67"/>
    </row>
    <row r="48" spans="2:7" x14ac:dyDescent="0.2">
      <c r="B48" s="67"/>
      <c r="C48" s="67"/>
      <c r="D48" s="67"/>
      <c r="E48" s="67"/>
      <c r="F48" s="67"/>
      <c r="G48" s="67"/>
    </row>
    <row r="49" spans="1:7" x14ac:dyDescent="0.2">
      <c r="B49" s="80" t="s">
        <v>106</v>
      </c>
      <c r="C49" s="80"/>
      <c r="D49" s="80"/>
      <c r="E49" s="80"/>
      <c r="F49" s="80"/>
      <c r="G49" s="80"/>
    </row>
    <row r="50" spans="1:7" x14ac:dyDescent="0.2">
      <c r="B50" s="1"/>
      <c r="C50" s="5"/>
      <c r="D50" s="11"/>
      <c r="E50" s="11"/>
      <c r="F50" s="11"/>
      <c r="G50" s="11"/>
    </row>
    <row r="51" spans="1:7" ht="12.75" thickBot="1" x14ac:dyDescent="0.25">
      <c r="B51" s="74" t="s">
        <v>77</v>
      </c>
      <c r="C51" s="74"/>
      <c r="D51" s="74"/>
      <c r="E51" s="74"/>
      <c r="F51" s="74"/>
      <c r="G51" s="11"/>
    </row>
    <row r="52" spans="1:7" ht="12.75" thickBot="1" x14ac:dyDescent="0.25">
      <c r="B52" s="75" t="s">
        <v>15</v>
      </c>
      <c r="C52" s="76"/>
      <c r="D52" s="77" t="s">
        <v>1</v>
      </c>
      <c r="E52" s="78"/>
      <c r="F52" s="79"/>
      <c r="G52" s="11"/>
    </row>
    <row r="53" spans="1:7" ht="27.75" thickBot="1" x14ac:dyDescent="0.25">
      <c r="A53" s="16"/>
      <c r="B53" s="57" t="s">
        <v>2</v>
      </c>
      <c r="C53" s="58" t="s">
        <v>108</v>
      </c>
      <c r="D53" s="59" t="s">
        <v>3</v>
      </c>
      <c r="E53" s="60" t="s">
        <v>4</v>
      </c>
      <c r="F53" s="61" t="s">
        <v>109</v>
      </c>
      <c r="G53" s="59" t="s">
        <v>5</v>
      </c>
    </row>
    <row r="54" spans="1:7" x14ac:dyDescent="0.2">
      <c r="A54" s="43">
        <v>0</v>
      </c>
      <c r="B54" s="62" t="s">
        <v>16</v>
      </c>
      <c r="C54" s="63"/>
      <c r="D54" s="63"/>
      <c r="E54" s="63"/>
      <c r="F54" s="63"/>
      <c r="G54" s="64"/>
    </row>
    <row r="55" spans="1:7" x14ac:dyDescent="0.2">
      <c r="A55" s="17">
        <v>11</v>
      </c>
      <c r="B55" s="51" t="s">
        <v>17</v>
      </c>
      <c r="C55" s="13">
        <v>343800</v>
      </c>
      <c r="D55" s="8"/>
      <c r="E55" s="8"/>
      <c r="F55" s="8"/>
      <c r="G55" s="8">
        <f>+C55</f>
        <v>343800</v>
      </c>
    </row>
    <row r="56" spans="1:7" ht="22.5" x14ac:dyDescent="0.2">
      <c r="A56" s="17">
        <v>15</v>
      </c>
      <c r="B56" s="51" t="s">
        <v>18</v>
      </c>
      <c r="C56" s="13">
        <v>12000</v>
      </c>
      <c r="D56" s="8"/>
      <c r="E56" s="8"/>
      <c r="F56" s="8"/>
      <c r="G56" s="8">
        <f t="shared" ref="G56:G119" si="2">+C56</f>
        <v>12000</v>
      </c>
    </row>
    <row r="57" spans="1:7" x14ac:dyDescent="0.2">
      <c r="A57" s="17">
        <v>51</v>
      </c>
      <c r="B57" s="51" t="s">
        <v>19</v>
      </c>
      <c r="C57" s="13">
        <v>36497.11</v>
      </c>
      <c r="D57" s="8"/>
      <c r="E57" s="8"/>
      <c r="F57" s="8"/>
      <c r="G57" s="8">
        <f t="shared" si="2"/>
        <v>36497.11</v>
      </c>
    </row>
    <row r="58" spans="1:7" x14ac:dyDescent="0.2">
      <c r="A58" s="17">
        <v>61</v>
      </c>
      <c r="B58" s="51" t="s">
        <v>20</v>
      </c>
      <c r="C58" s="13">
        <v>328300</v>
      </c>
      <c r="D58" s="8"/>
      <c r="E58" s="8"/>
      <c r="F58" s="8"/>
      <c r="G58" s="8">
        <f t="shared" si="2"/>
        <v>328300</v>
      </c>
    </row>
    <row r="59" spans="1:7" ht="22.5" x14ac:dyDescent="0.2">
      <c r="A59" s="17">
        <v>63</v>
      </c>
      <c r="B59" s="51" t="s">
        <v>21</v>
      </c>
      <c r="C59" s="13">
        <v>120000</v>
      </c>
      <c r="D59" s="8"/>
      <c r="E59" s="8"/>
      <c r="F59" s="8"/>
      <c r="G59" s="8">
        <f t="shared" si="2"/>
        <v>120000</v>
      </c>
    </row>
    <row r="60" spans="1:7" x14ac:dyDescent="0.2">
      <c r="A60" s="17" t="s">
        <v>81</v>
      </c>
      <c r="B60" s="51" t="s">
        <v>22</v>
      </c>
      <c r="C60" s="13">
        <v>33545.160000000003</v>
      </c>
      <c r="D60" s="8"/>
      <c r="E60" s="8"/>
      <c r="F60" s="14"/>
      <c r="G60" s="8">
        <f t="shared" si="2"/>
        <v>33545.160000000003</v>
      </c>
    </row>
    <row r="61" spans="1:7" ht="22.5" x14ac:dyDescent="0.2">
      <c r="A61" s="17">
        <v>72</v>
      </c>
      <c r="B61" s="51" t="s">
        <v>23</v>
      </c>
      <c r="C61" s="13">
        <v>33545.160000000003</v>
      </c>
      <c r="D61" s="8"/>
      <c r="E61" s="8"/>
      <c r="F61" s="8"/>
      <c r="G61" s="8">
        <f t="shared" si="2"/>
        <v>33545.160000000003</v>
      </c>
    </row>
    <row r="62" spans="1:7" x14ac:dyDescent="0.2">
      <c r="A62" s="44" t="s">
        <v>82</v>
      </c>
      <c r="B62" s="51" t="s">
        <v>24</v>
      </c>
      <c r="C62" s="13">
        <v>50000</v>
      </c>
      <c r="D62" s="8"/>
      <c r="E62" s="8"/>
      <c r="F62" s="8"/>
      <c r="G62" s="8">
        <f t="shared" si="2"/>
        <v>50000</v>
      </c>
    </row>
    <row r="63" spans="1:7" x14ac:dyDescent="0.2">
      <c r="A63" s="17" t="s">
        <v>83</v>
      </c>
      <c r="B63" s="51" t="s">
        <v>25</v>
      </c>
      <c r="C63" s="8">
        <v>0</v>
      </c>
      <c r="D63" s="8"/>
      <c r="E63" s="8"/>
      <c r="F63" s="8"/>
      <c r="G63" s="8">
        <f t="shared" si="2"/>
        <v>0</v>
      </c>
    </row>
    <row r="64" spans="1:7" s="3" customFormat="1" x14ac:dyDescent="0.2">
      <c r="A64" s="17">
        <v>111</v>
      </c>
      <c r="B64" s="51" t="s">
        <v>26</v>
      </c>
      <c r="C64" s="8">
        <v>3800</v>
      </c>
      <c r="D64" s="8"/>
      <c r="E64" s="8"/>
      <c r="F64" s="8"/>
      <c r="G64" s="8">
        <f t="shared" si="2"/>
        <v>3800</v>
      </c>
    </row>
    <row r="65" spans="1:7" s="3" customFormat="1" x14ac:dyDescent="0.2">
      <c r="A65" s="17">
        <v>112</v>
      </c>
      <c r="B65" s="51" t="s">
        <v>27</v>
      </c>
      <c r="C65" s="8">
        <v>5000</v>
      </c>
      <c r="D65" s="8"/>
      <c r="E65" s="8"/>
      <c r="F65" s="8"/>
      <c r="G65" s="8">
        <f t="shared" si="2"/>
        <v>5000</v>
      </c>
    </row>
    <row r="66" spans="1:7" s="3" customFormat="1" x14ac:dyDescent="0.2">
      <c r="A66" s="17">
        <v>113</v>
      </c>
      <c r="B66" s="51" t="s">
        <v>28</v>
      </c>
      <c r="C66" s="8">
        <v>15000</v>
      </c>
      <c r="D66" s="8"/>
      <c r="E66" s="8"/>
      <c r="F66" s="8"/>
      <c r="G66" s="8">
        <f t="shared" si="2"/>
        <v>15000</v>
      </c>
    </row>
    <row r="67" spans="1:7" s="3" customFormat="1" x14ac:dyDescent="0.2">
      <c r="A67" s="17">
        <v>114</v>
      </c>
      <c r="B67" s="51" t="s">
        <v>29</v>
      </c>
      <c r="C67" s="8">
        <v>1000</v>
      </c>
      <c r="D67" s="8"/>
      <c r="E67" s="8"/>
      <c r="F67" s="8"/>
      <c r="G67" s="8">
        <f t="shared" si="2"/>
        <v>1000</v>
      </c>
    </row>
    <row r="68" spans="1:7" s="3" customFormat="1" ht="22.5" x14ac:dyDescent="0.2">
      <c r="A68" s="17">
        <v>115</v>
      </c>
      <c r="B68" s="51" t="s">
        <v>30</v>
      </c>
      <c r="C68" s="8">
        <v>600</v>
      </c>
      <c r="D68" s="8"/>
      <c r="E68" s="8"/>
      <c r="F68" s="8"/>
      <c r="G68" s="8">
        <f t="shared" si="2"/>
        <v>600</v>
      </c>
    </row>
    <row r="69" spans="1:7" s="3" customFormat="1" x14ac:dyDescent="0.2">
      <c r="A69" s="17">
        <v>121</v>
      </c>
      <c r="B69" s="51" t="s">
        <v>31</v>
      </c>
      <c r="C69" s="8">
        <v>6000</v>
      </c>
      <c r="D69" s="8"/>
      <c r="E69" s="8"/>
      <c r="F69" s="8"/>
      <c r="G69" s="8">
        <f t="shared" si="2"/>
        <v>6000</v>
      </c>
    </row>
    <row r="70" spans="1:7" s="3" customFormat="1" x14ac:dyDescent="0.2">
      <c r="A70" s="17">
        <v>122</v>
      </c>
      <c r="B70" s="51" t="s">
        <v>123</v>
      </c>
      <c r="C70" s="8">
        <v>7500</v>
      </c>
      <c r="D70" s="8"/>
      <c r="E70" s="8"/>
      <c r="F70" s="8"/>
      <c r="G70" s="8">
        <f t="shared" si="2"/>
        <v>7500</v>
      </c>
    </row>
    <row r="71" spans="1:7" s="3" customFormat="1" x14ac:dyDescent="0.2">
      <c r="A71" s="17">
        <v>131</v>
      </c>
      <c r="B71" s="51" t="s">
        <v>32</v>
      </c>
      <c r="C71" s="8">
        <v>606288.66999999993</v>
      </c>
      <c r="D71" s="8"/>
      <c r="E71" s="8"/>
      <c r="F71" s="8"/>
      <c r="G71" s="8">
        <f t="shared" si="2"/>
        <v>606288.66999999993</v>
      </c>
    </row>
    <row r="72" spans="1:7" s="3" customFormat="1" x14ac:dyDescent="0.2">
      <c r="A72" s="17" t="s">
        <v>84</v>
      </c>
      <c r="B72" s="51" t="s">
        <v>33</v>
      </c>
      <c r="C72" s="8">
        <v>150000</v>
      </c>
      <c r="D72" s="8"/>
      <c r="E72" s="8"/>
      <c r="F72" s="8"/>
      <c r="G72" s="8">
        <f t="shared" si="2"/>
        <v>150000</v>
      </c>
    </row>
    <row r="73" spans="1:7" s="3" customFormat="1" x14ac:dyDescent="0.2">
      <c r="A73" s="17" t="s">
        <v>85</v>
      </c>
      <c r="B73" s="51" t="s">
        <v>34</v>
      </c>
      <c r="C73" s="8">
        <v>95000</v>
      </c>
      <c r="D73" s="8"/>
      <c r="E73" s="8"/>
      <c r="F73" s="8"/>
      <c r="G73" s="8">
        <f t="shared" si="2"/>
        <v>95000</v>
      </c>
    </row>
    <row r="74" spans="1:7" s="3" customFormat="1" ht="22.5" x14ac:dyDescent="0.2">
      <c r="A74" s="17">
        <v>151</v>
      </c>
      <c r="B74" s="51" t="s">
        <v>35</v>
      </c>
      <c r="C74" s="8">
        <v>108900</v>
      </c>
      <c r="D74" s="8"/>
      <c r="E74" s="8"/>
      <c r="F74" s="8"/>
      <c r="G74" s="8">
        <f t="shared" si="2"/>
        <v>108900</v>
      </c>
    </row>
    <row r="75" spans="1:7" s="3" customFormat="1" ht="22.5" x14ac:dyDescent="0.2">
      <c r="A75" s="17">
        <v>152</v>
      </c>
      <c r="B75" s="51" t="s">
        <v>36</v>
      </c>
      <c r="C75" s="8">
        <v>2500</v>
      </c>
      <c r="D75" s="8"/>
      <c r="E75" s="8"/>
      <c r="F75" s="8"/>
      <c r="G75" s="8">
        <f t="shared" si="2"/>
        <v>2500</v>
      </c>
    </row>
    <row r="76" spans="1:7" s="3" customFormat="1" ht="22.5" x14ac:dyDescent="0.2">
      <c r="A76" s="17">
        <v>153</v>
      </c>
      <c r="B76" s="51" t="s">
        <v>37</v>
      </c>
      <c r="C76" s="8">
        <v>8500</v>
      </c>
      <c r="D76" s="8"/>
      <c r="E76" s="8"/>
      <c r="F76" s="8"/>
      <c r="G76" s="8">
        <f t="shared" si="2"/>
        <v>8500</v>
      </c>
    </row>
    <row r="77" spans="1:7" s="3" customFormat="1" ht="22.5" x14ac:dyDescent="0.2">
      <c r="A77" s="17">
        <v>155</v>
      </c>
      <c r="B77" s="51" t="s">
        <v>38</v>
      </c>
      <c r="C77" s="8">
        <v>95000</v>
      </c>
      <c r="D77" s="8"/>
      <c r="E77" s="8"/>
      <c r="F77" s="8"/>
      <c r="G77" s="8">
        <f t="shared" si="2"/>
        <v>95000</v>
      </c>
    </row>
    <row r="78" spans="1:7" s="3" customFormat="1" ht="22.5" x14ac:dyDescent="0.2">
      <c r="A78" s="17">
        <v>161</v>
      </c>
      <c r="B78" s="51" t="s">
        <v>86</v>
      </c>
      <c r="C78" s="8">
        <v>5000</v>
      </c>
      <c r="D78" s="8"/>
      <c r="E78" s="8"/>
      <c r="F78" s="8"/>
      <c r="G78" s="8">
        <f t="shared" si="2"/>
        <v>5000</v>
      </c>
    </row>
    <row r="79" spans="1:7" s="3" customFormat="1" ht="22.5" x14ac:dyDescent="0.2">
      <c r="A79" s="17">
        <v>164</v>
      </c>
      <c r="B79" s="51" t="s">
        <v>39</v>
      </c>
      <c r="C79" s="8">
        <v>50000</v>
      </c>
      <c r="D79" s="8"/>
      <c r="E79" s="8"/>
      <c r="F79" s="8"/>
      <c r="G79" s="8">
        <f t="shared" si="2"/>
        <v>50000</v>
      </c>
    </row>
    <row r="80" spans="1:7" s="3" customFormat="1" ht="22.5" x14ac:dyDescent="0.2">
      <c r="A80" s="17" t="s">
        <v>87</v>
      </c>
      <c r="B80" s="51" t="s">
        <v>40</v>
      </c>
      <c r="C80" s="8">
        <v>10000</v>
      </c>
      <c r="D80" s="8"/>
      <c r="E80" s="8"/>
      <c r="F80" s="8"/>
      <c r="G80" s="8">
        <f t="shared" si="2"/>
        <v>10000</v>
      </c>
    </row>
    <row r="81" spans="1:7" s="3" customFormat="1" ht="22.5" x14ac:dyDescent="0.2">
      <c r="A81" s="17">
        <v>169</v>
      </c>
      <c r="B81" s="51" t="s">
        <v>88</v>
      </c>
      <c r="C81" s="8">
        <v>5500</v>
      </c>
      <c r="D81" s="8"/>
      <c r="E81" s="8"/>
      <c r="F81" s="8"/>
      <c r="G81" s="8">
        <f t="shared" si="2"/>
        <v>5500</v>
      </c>
    </row>
    <row r="82" spans="1:7" s="3" customFormat="1" ht="22.5" x14ac:dyDescent="0.2">
      <c r="A82" s="17">
        <v>182</v>
      </c>
      <c r="B82" s="51" t="s">
        <v>89</v>
      </c>
      <c r="C82" s="8">
        <v>15000</v>
      </c>
      <c r="D82" s="8"/>
      <c r="E82" s="8"/>
      <c r="F82" s="8"/>
      <c r="G82" s="8">
        <f t="shared" si="2"/>
        <v>15000</v>
      </c>
    </row>
    <row r="83" spans="1:7" s="3" customFormat="1" x14ac:dyDescent="0.2">
      <c r="A83" s="17">
        <v>183</v>
      </c>
      <c r="B83" s="51" t="s">
        <v>41</v>
      </c>
      <c r="C83" s="8">
        <v>25000</v>
      </c>
      <c r="D83" s="8"/>
      <c r="E83" s="8"/>
      <c r="F83" s="8"/>
      <c r="G83" s="8">
        <f t="shared" si="2"/>
        <v>25000</v>
      </c>
    </row>
    <row r="84" spans="1:7" s="3" customFormat="1" x14ac:dyDescent="0.2">
      <c r="A84" s="17">
        <v>185</v>
      </c>
      <c r="B84" s="51" t="s">
        <v>42</v>
      </c>
      <c r="C84" s="8">
        <v>6500</v>
      </c>
      <c r="D84" s="8"/>
      <c r="E84" s="8"/>
      <c r="F84" s="8"/>
      <c r="G84" s="8">
        <f t="shared" si="2"/>
        <v>6500</v>
      </c>
    </row>
    <row r="85" spans="1:7" s="3" customFormat="1" ht="22.5" x14ac:dyDescent="0.2">
      <c r="A85" s="17">
        <v>186</v>
      </c>
      <c r="B85" s="51" t="s">
        <v>43</v>
      </c>
      <c r="C85" s="8">
        <v>15000</v>
      </c>
      <c r="D85" s="8"/>
      <c r="E85" s="8"/>
      <c r="F85" s="8"/>
      <c r="G85" s="8">
        <f t="shared" si="2"/>
        <v>15000</v>
      </c>
    </row>
    <row r="86" spans="1:7" s="3" customFormat="1" ht="22.5" x14ac:dyDescent="0.2">
      <c r="A86" s="17">
        <v>189</v>
      </c>
      <c r="B86" s="51" t="s">
        <v>44</v>
      </c>
      <c r="C86" s="8">
        <v>932956.29</v>
      </c>
      <c r="D86" s="8"/>
      <c r="E86" s="8"/>
      <c r="F86" s="8"/>
      <c r="G86" s="8">
        <f t="shared" si="2"/>
        <v>932956.29</v>
      </c>
    </row>
    <row r="87" spans="1:7" s="3" customFormat="1" ht="22.5" x14ac:dyDescent="0.2">
      <c r="A87" s="17">
        <v>191</v>
      </c>
      <c r="B87" s="51" t="s">
        <v>90</v>
      </c>
      <c r="C87" s="8">
        <v>200</v>
      </c>
      <c r="D87" s="8"/>
      <c r="E87" s="8"/>
      <c r="F87" s="8"/>
      <c r="G87" s="8">
        <f t="shared" si="2"/>
        <v>200</v>
      </c>
    </row>
    <row r="88" spans="1:7" s="3" customFormat="1" ht="22.5" x14ac:dyDescent="0.2">
      <c r="A88" s="17" t="s">
        <v>91</v>
      </c>
      <c r="B88" s="51" t="s">
        <v>92</v>
      </c>
      <c r="C88" s="8">
        <v>500</v>
      </c>
      <c r="D88" s="8"/>
      <c r="E88" s="8"/>
      <c r="F88" s="8"/>
      <c r="G88" s="8">
        <f t="shared" si="2"/>
        <v>500</v>
      </c>
    </row>
    <row r="89" spans="1:7" s="3" customFormat="1" ht="22.5" x14ac:dyDescent="0.2">
      <c r="A89" s="17">
        <f>195</f>
        <v>195</v>
      </c>
      <c r="B89" s="51" t="s">
        <v>93</v>
      </c>
      <c r="C89" s="8">
        <v>1500</v>
      </c>
      <c r="D89" s="8"/>
      <c r="E89" s="8"/>
      <c r="F89" s="8"/>
      <c r="G89" s="8">
        <f t="shared" si="2"/>
        <v>1500</v>
      </c>
    </row>
    <row r="90" spans="1:7" s="3" customFormat="1" ht="22.5" x14ac:dyDescent="0.2">
      <c r="A90" s="17">
        <v>196</v>
      </c>
      <c r="B90" s="51" t="s">
        <v>45</v>
      </c>
      <c r="C90" s="8">
        <v>95000</v>
      </c>
      <c r="D90" s="8"/>
      <c r="E90" s="8"/>
      <c r="F90" s="8"/>
      <c r="G90" s="8">
        <f t="shared" si="2"/>
        <v>95000</v>
      </c>
    </row>
    <row r="91" spans="1:7" s="3" customFormat="1" x14ac:dyDescent="0.2">
      <c r="A91" s="17">
        <v>197</v>
      </c>
      <c r="B91" s="51" t="s">
        <v>46</v>
      </c>
      <c r="C91" s="8">
        <v>55000</v>
      </c>
      <c r="D91" s="8"/>
      <c r="E91" s="8"/>
      <c r="F91" s="8"/>
      <c r="G91" s="8">
        <f t="shared" si="2"/>
        <v>55000</v>
      </c>
    </row>
    <row r="92" spans="1:7" s="3" customFormat="1" ht="22.5" x14ac:dyDescent="0.2">
      <c r="A92" s="17">
        <v>199</v>
      </c>
      <c r="B92" s="52" t="s">
        <v>47</v>
      </c>
      <c r="C92" s="8">
        <v>150000</v>
      </c>
      <c r="D92" s="8"/>
      <c r="E92" s="8"/>
      <c r="F92" s="8"/>
      <c r="G92" s="8">
        <f t="shared" si="2"/>
        <v>150000</v>
      </c>
    </row>
    <row r="93" spans="1:7" s="3" customFormat="1" x14ac:dyDescent="0.2">
      <c r="A93" s="17" t="s">
        <v>94</v>
      </c>
      <c r="B93" s="51" t="s">
        <v>48</v>
      </c>
      <c r="C93" s="8"/>
      <c r="D93" s="8"/>
      <c r="E93" s="8"/>
      <c r="F93" s="8"/>
      <c r="G93" s="8">
        <f t="shared" si="2"/>
        <v>0</v>
      </c>
    </row>
    <row r="94" spans="1:7" s="3" customFormat="1" x14ac:dyDescent="0.2">
      <c r="A94" s="17">
        <v>211</v>
      </c>
      <c r="B94" s="51" t="s">
        <v>49</v>
      </c>
      <c r="C94" s="8">
        <v>250000</v>
      </c>
      <c r="D94" s="8"/>
      <c r="E94" s="8"/>
      <c r="F94" s="8"/>
      <c r="G94" s="8">
        <f t="shared" si="2"/>
        <v>250000</v>
      </c>
    </row>
    <row r="95" spans="1:7" s="3" customFormat="1" ht="22.5" x14ac:dyDescent="0.2">
      <c r="A95" s="17" t="s">
        <v>95</v>
      </c>
      <c r="B95" s="51" t="s">
        <v>50</v>
      </c>
      <c r="C95" s="8">
        <v>100000</v>
      </c>
      <c r="D95" s="8"/>
      <c r="E95" s="8"/>
      <c r="F95" s="8"/>
      <c r="G95" s="8">
        <f t="shared" si="2"/>
        <v>100000</v>
      </c>
    </row>
    <row r="96" spans="1:7" s="3" customFormat="1" x14ac:dyDescent="0.2">
      <c r="A96" s="17" t="s">
        <v>96</v>
      </c>
      <c r="B96" s="51" t="s">
        <v>51</v>
      </c>
      <c r="C96" s="8">
        <v>3500</v>
      </c>
      <c r="D96" s="8"/>
      <c r="E96" s="8"/>
      <c r="F96" s="8"/>
      <c r="G96" s="8">
        <f t="shared" si="2"/>
        <v>3500</v>
      </c>
    </row>
    <row r="97" spans="1:7" s="3" customFormat="1" ht="22.5" x14ac:dyDescent="0.2">
      <c r="A97" s="17" t="s">
        <v>97</v>
      </c>
      <c r="B97" s="51" t="s">
        <v>52</v>
      </c>
      <c r="C97" s="8">
        <v>5000</v>
      </c>
      <c r="D97" s="8"/>
      <c r="E97" s="8"/>
      <c r="F97" s="8"/>
      <c r="G97" s="8">
        <f t="shared" si="2"/>
        <v>5000</v>
      </c>
    </row>
    <row r="98" spans="1:7" s="3" customFormat="1" x14ac:dyDescent="0.2">
      <c r="A98" s="17">
        <v>245</v>
      </c>
      <c r="B98" s="51" t="s">
        <v>126</v>
      </c>
      <c r="C98" s="8">
        <v>15000</v>
      </c>
      <c r="D98" s="8"/>
      <c r="E98" s="8"/>
      <c r="F98" s="8"/>
      <c r="G98" s="8">
        <f t="shared" si="2"/>
        <v>15000</v>
      </c>
    </row>
    <row r="99" spans="1:7" s="3" customFormat="1" x14ac:dyDescent="0.2">
      <c r="A99" s="17">
        <v>247</v>
      </c>
      <c r="B99" s="51" t="s">
        <v>53</v>
      </c>
      <c r="C99" s="8">
        <v>2500</v>
      </c>
      <c r="D99" s="8"/>
      <c r="E99" s="8"/>
      <c r="F99" s="8"/>
      <c r="G99" s="8">
        <f t="shared" si="2"/>
        <v>2500</v>
      </c>
    </row>
    <row r="100" spans="1:7" s="3" customFormat="1" x14ac:dyDescent="0.2">
      <c r="A100" s="17">
        <v>262</v>
      </c>
      <c r="B100" s="51" t="s">
        <v>54</v>
      </c>
      <c r="C100" s="8">
        <v>100000</v>
      </c>
      <c r="D100" s="8"/>
      <c r="E100" s="8"/>
      <c r="F100" s="8"/>
      <c r="G100" s="8">
        <f t="shared" si="2"/>
        <v>100000</v>
      </c>
    </row>
    <row r="101" spans="1:7" s="3" customFormat="1" ht="22.5" x14ac:dyDescent="0.2">
      <c r="A101" s="17">
        <v>266</v>
      </c>
      <c r="B101" s="51" t="s">
        <v>55</v>
      </c>
      <c r="C101" s="8">
        <v>24000</v>
      </c>
      <c r="D101" s="8"/>
      <c r="E101" s="8"/>
      <c r="F101" s="8"/>
      <c r="G101" s="8">
        <f t="shared" si="2"/>
        <v>24000</v>
      </c>
    </row>
    <row r="102" spans="1:7" s="3" customFormat="1" ht="22.5" x14ac:dyDescent="0.2">
      <c r="A102" s="17" t="s">
        <v>98</v>
      </c>
      <c r="B102" s="51" t="s">
        <v>56</v>
      </c>
      <c r="C102" s="8">
        <v>5000</v>
      </c>
      <c r="D102" s="8"/>
      <c r="E102" s="8"/>
      <c r="F102" s="8"/>
      <c r="G102" s="8">
        <f t="shared" si="2"/>
        <v>5000</v>
      </c>
    </row>
    <row r="103" spans="1:7" s="3" customFormat="1" ht="22.5" x14ac:dyDescent="0.2">
      <c r="A103" s="17">
        <v>268</v>
      </c>
      <c r="B103" s="51" t="s">
        <v>57</v>
      </c>
      <c r="C103" s="8">
        <v>35000</v>
      </c>
      <c r="D103" s="8"/>
      <c r="E103" s="8"/>
      <c r="F103" s="8"/>
      <c r="G103" s="8">
        <f t="shared" si="2"/>
        <v>35000</v>
      </c>
    </row>
    <row r="104" spans="1:7" s="3" customFormat="1" x14ac:dyDescent="0.2">
      <c r="A104" s="17">
        <v>283</v>
      </c>
      <c r="B104" s="51" t="s">
        <v>58</v>
      </c>
      <c r="C104" s="8">
        <v>5000</v>
      </c>
      <c r="D104" s="8"/>
      <c r="E104" s="8"/>
      <c r="F104" s="8"/>
      <c r="G104" s="8">
        <f t="shared" si="2"/>
        <v>5000</v>
      </c>
    </row>
    <row r="105" spans="1:7" s="3" customFormat="1" x14ac:dyDescent="0.2">
      <c r="A105" s="17" t="s">
        <v>99</v>
      </c>
      <c r="B105" s="51" t="s">
        <v>59</v>
      </c>
      <c r="C105" s="8">
        <v>5000</v>
      </c>
      <c r="D105" s="8"/>
      <c r="E105" s="8"/>
      <c r="F105" s="8"/>
      <c r="G105" s="8">
        <f t="shared" si="2"/>
        <v>5000</v>
      </c>
    </row>
    <row r="106" spans="1:7" s="3" customFormat="1" ht="22.5" x14ac:dyDescent="0.2">
      <c r="A106" s="17" t="s">
        <v>100</v>
      </c>
      <c r="B106" s="51" t="s">
        <v>60</v>
      </c>
      <c r="C106" s="8">
        <v>3000</v>
      </c>
      <c r="D106" s="8"/>
      <c r="E106" s="8"/>
      <c r="F106" s="8"/>
      <c r="G106" s="8">
        <f t="shared" si="2"/>
        <v>3000</v>
      </c>
    </row>
    <row r="107" spans="1:7" s="3" customFormat="1" ht="22.5" x14ac:dyDescent="0.2">
      <c r="A107" s="17">
        <v>294</v>
      </c>
      <c r="B107" s="51" t="s">
        <v>61</v>
      </c>
      <c r="C107" s="8">
        <v>250000</v>
      </c>
      <c r="D107" s="8"/>
      <c r="E107" s="8"/>
      <c r="F107" s="8"/>
      <c r="G107" s="8">
        <f t="shared" si="2"/>
        <v>250000</v>
      </c>
    </row>
    <row r="108" spans="1:7" s="3" customFormat="1" ht="22.5" x14ac:dyDescent="0.2">
      <c r="A108" s="17" t="s">
        <v>101</v>
      </c>
      <c r="B108" s="51" t="s">
        <v>62</v>
      </c>
      <c r="C108" s="8">
        <v>15000</v>
      </c>
      <c r="D108" s="8"/>
      <c r="E108" s="8"/>
      <c r="F108" s="8"/>
      <c r="G108" s="8">
        <f t="shared" si="2"/>
        <v>15000</v>
      </c>
    </row>
    <row r="109" spans="1:7" s="3" customFormat="1" x14ac:dyDescent="0.2">
      <c r="A109" s="45" t="s">
        <v>102</v>
      </c>
      <c r="B109" s="53" t="s">
        <v>63</v>
      </c>
      <c r="C109" s="8"/>
      <c r="D109" s="8"/>
      <c r="E109" s="8"/>
      <c r="F109" s="8"/>
      <c r="G109" s="8">
        <f t="shared" si="2"/>
        <v>0</v>
      </c>
    </row>
    <row r="110" spans="1:7" s="3" customFormat="1" x14ac:dyDescent="0.2">
      <c r="A110" s="17">
        <v>322</v>
      </c>
      <c r="B110" s="51" t="s">
        <v>64</v>
      </c>
      <c r="C110" s="8">
        <v>35000</v>
      </c>
      <c r="D110" s="8"/>
      <c r="E110" s="8"/>
      <c r="F110" s="8"/>
      <c r="G110" s="8">
        <f t="shared" si="2"/>
        <v>35000</v>
      </c>
    </row>
    <row r="111" spans="1:7" s="3" customFormat="1" ht="22.5" x14ac:dyDescent="0.2">
      <c r="A111" s="17">
        <v>324</v>
      </c>
      <c r="B111" s="51" t="s">
        <v>80</v>
      </c>
      <c r="C111" s="8">
        <v>20000</v>
      </c>
      <c r="D111" s="8"/>
      <c r="E111" s="8"/>
      <c r="F111" s="8"/>
      <c r="G111" s="8">
        <f t="shared" si="2"/>
        <v>20000</v>
      </c>
    </row>
    <row r="112" spans="1:7" s="3" customFormat="1" x14ac:dyDescent="0.2">
      <c r="A112" s="17">
        <v>328</v>
      </c>
      <c r="B112" s="51" t="s">
        <v>65</v>
      </c>
      <c r="C112" s="8">
        <v>25000</v>
      </c>
      <c r="D112" s="8"/>
      <c r="E112" s="8"/>
      <c r="F112" s="8"/>
      <c r="G112" s="8">
        <f t="shared" si="2"/>
        <v>25000</v>
      </c>
    </row>
    <row r="113" spans="1:7" s="3" customFormat="1" x14ac:dyDescent="0.2">
      <c r="A113" s="17">
        <v>329</v>
      </c>
      <c r="B113" s="51"/>
      <c r="C113" s="8"/>
      <c r="D113" s="8"/>
      <c r="E113" s="8"/>
      <c r="F113" s="8"/>
      <c r="G113" s="8">
        <f t="shared" si="2"/>
        <v>0</v>
      </c>
    </row>
    <row r="114" spans="1:7" s="3" customFormat="1" x14ac:dyDescent="0.2">
      <c r="A114" s="45" t="s">
        <v>103</v>
      </c>
      <c r="B114" s="51" t="s">
        <v>66</v>
      </c>
      <c r="C114" s="8"/>
      <c r="D114" s="8"/>
      <c r="E114" s="8"/>
      <c r="F114" s="8"/>
      <c r="G114" s="8">
        <f t="shared" si="2"/>
        <v>0</v>
      </c>
    </row>
    <row r="115" spans="1:7" s="3" customFormat="1" ht="22.5" x14ac:dyDescent="0.2">
      <c r="A115" s="17" t="s">
        <v>104</v>
      </c>
      <c r="B115" s="51" t="s">
        <v>67</v>
      </c>
      <c r="C115" s="8">
        <v>80510.5</v>
      </c>
      <c r="D115" s="8"/>
      <c r="E115" s="8"/>
      <c r="F115" s="8"/>
      <c r="G115" s="8">
        <f t="shared" si="2"/>
        <v>80510.5</v>
      </c>
    </row>
    <row r="116" spans="1:7" s="3" customFormat="1" ht="22.5" x14ac:dyDescent="0.2">
      <c r="A116" s="17">
        <v>415</v>
      </c>
      <c r="B116" s="51" t="s">
        <v>68</v>
      </c>
      <c r="C116" s="8">
        <v>0</v>
      </c>
      <c r="D116" s="8"/>
      <c r="E116" s="8"/>
      <c r="F116" s="8"/>
      <c r="G116" s="8">
        <f t="shared" si="2"/>
        <v>0</v>
      </c>
    </row>
    <row r="117" spans="1:7" s="3" customFormat="1" ht="22.5" x14ac:dyDescent="0.2">
      <c r="A117" s="17">
        <v>419</v>
      </c>
      <c r="B117" s="51" t="s">
        <v>69</v>
      </c>
      <c r="C117" s="8">
        <v>378294.52</v>
      </c>
      <c r="D117" s="8"/>
      <c r="E117" s="8"/>
      <c r="F117" s="8"/>
      <c r="G117" s="8">
        <f t="shared" si="2"/>
        <v>378294.52</v>
      </c>
    </row>
    <row r="118" spans="1:7" s="3" customFormat="1" ht="33.75" x14ac:dyDescent="0.2">
      <c r="A118" s="17">
        <v>472</v>
      </c>
      <c r="B118" s="51" t="s">
        <v>70</v>
      </c>
      <c r="C118" s="8">
        <v>85000</v>
      </c>
      <c r="D118" s="8"/>
      <c r="E118" s="8"/>
      <c r="F118" s="8"/>
      <c r="G118" s="8">
        <f t="shared" si="2"/>
        <v>85000</v>
      </c>
    </row>
    <row r="119" spans="1:7" ht="33.75" x14ac:dyDescent="0.2">
      <c r="A119" s="17"/>
      <c r="B119" s="51" t="s">
        <v>105</v>
      </c>
      <c r="C119" s="8"/>
      <c r="D119" s="8"/>
      <c r="E119" s="8"/>
      <c r="F119" s="8"/>
      <c r="G119" s="8">
        <f t="shared" si="2"/>
        <v>0</v>
      </c>
    </row>
    <row r="120" spans="1:7" ht="22.5" x14ac:dyDescent="0.2">
      <c r="A120" s="17"/>
      <c r="B120" s="51" t="s">
        <v>112</v>
      </c>
      <c r="C120" s="8">
        <v>0</v>
      </c>
      <c r="D120" s="8"/>
      <c r="E120" s="8"/>
      <c r="F120" s="8"/>
      <c r="G120" s="8">
        <f t="shared" ref="G120:G134" si="3">+C120</f>
        <v>0</v>
      </c>
    </row>
    <row r="121" spans="1:7" ht="22.5" x14ac:dyDescent="0.2">
      <c r="A121" s="17"/>
      <c r="B121" s="51" t="s">
        <v>113</v>
      </c>
      <c r="C121" s="8">
        <v>0</v>
      </c>
      <c r="D121" s="8"/>
      <c r="E121" s="8"/>
      <c r="F121" s="8"/>
      <c r="G121" s="8">
        <f t="shared" si="3"/>
        <v>0</v>
      </c>
    </row>
    <row r="122" spans="1:7" x14ac:dyDescent="0.2">
      <c r="A122" s="17"/>
      <c r="B122" s="51" t="s">
        <v>114</v>
      </c>
      <c r="C122" s="8">
        <v>0</v>
      </c>
      <c r="D122" s="8"/>
      <c r="E122" s="8"/>
      <c r="F122" s="8"/>
      <c r="G122" s="8">
        <f t="shared" si="3"/>
        <v>0</v>
      </c>
    </row>
    <row r="123" spans="1:7" ht="22.5" x14ac:dyDescent="0.2">
      <c r="A123" s="17"/>
      <c r="B123" s="51" t="s">
        <v>115</v>
      </c>
      <c r="C123" s="8">
        <v>0</v>
      </c>
      <c r="D123" s="8"/>
      <c r="E123" s="8"/>
      <c r="F123" s="8"/>
      <c r="G123" s="8">
        <f t="shared" si="3"/>
        <v>0</v>
      </c>
    </row>
    <row r="124" spans="1:7" x14ac:dyDescent="0.2">
      <c r="A124" s="17"/>
      <c r="B124" s="51" t="s">
        <v>116</v>
      </c>
      <c r="C124" s="8">
        <v>0</v>
      </c>
      <c r="D124" s="8"/>
      <c r="E124" s="8"/>
      <c r="F124" s="8"/>
      <c r="G124" s="8">
        <f t="shared" si="3"/>
        <v>0</v>
      </c>
    </row>
    <row r="125" spans="1:7" x14ac:dyDescent="0.2">
      <c r="A125" s="17"/>
      <c r="B125" s="51" t="s">
        <v>128</v>
      </c>
      <c r="C125" s="8">
        <v>0</v>
      </c>
      <c r="D125" s="8"/>
      <c r="E125" s="8"/>
      <c r="F125" s="8"/>
      <c r="G125" s="8">
        <f t="shared" si="3"/>
        <v>0</v>
      </c>
    </row>
    <row r="126" spans="1:7" x14ac:dyDescent="0.2">
      <c r="A126" s="17"/>
      <c r="B126" s="51" t="s">
        <v>117</v>
      </c>
      <c r="C126" s="8">
        <v>0</v>
      </c>
      <c r="D126" s="8"/>
      <c r="E126" s="8"/>
      <c r="F126" s="8"/>
      <c r="G126" s="8">
        <f t="shared" si="3"/>
        <v>0</v>
      </c>
    </row>
    <row r="127" spans="1:7" ht="33.75" x14ac:dyDescent="0.2">
      <c r="A127" s="17"/>
      <c r="B127" s="51" t="s">
        <v>135</v>
      </c>
      <c r="C127" s="8">
        <v>0</v>
      </c>
      <c r="D127" s="8"/>
      <c r="E127" s="8"/>
      <c r="F127" s="8"/>
      <c r="G127" s="8">
        <f t="shared" si="3"/>
        <v>0</v>
      </c>
    </row>
    <row r="128" spans="1:7" ht="22.5" x14ac:dyDescent="0.2">
      <c r="A128" s="17"/>
      <c r="B128" s="51" t="s">
        <v>118</v>
      </c>
      <c r="C128" s="8">
        <v>0</v>
      </c>
      <c r="D128" s="8"/>
      <c r="E128" s="8"/>
      <c r="F128" s="8"/>
      <c r="G128" s="8">
        <f t="shared" si="3"/>
        <v>0</v>
      </c>
    </row>
    <row r="129" spans="1:7" x14ac:dyDescent="0.2">
      <c r="A129" s="17"/>
      <c r="B129" s="51" t="s">
        <v>119</v>
      </c>
      <c r="C129" s="8">
        <v>0</v>
      </c>
      <c r="D129" s="8"/>
      <c r="E129" s="8"/>
      <c r="F129" s="8"/>
      <c r="G129" s="8">
        <f t="shared" si="3"/>
        <v>0</v>
      </c>
    </row>
    <row r="130" spans="1:7" x14ac:dyDescent="0.2">
      <c r="A130" s="17"/>
      <c r="B130" s="51" t="s">
        <v>120</v>
      </c>
      <c r="C130" s="8">
        <v>0</v>
      </c>
      <c r="D130" s="8"/>
      <c r="E130" s="8"/>
      <c r="F130" s="8"/>
      <c r="G130" s="8">
        <f t="shared" si="3"/>
        <v>0</v>
      </c>
    </row>
    <row r="131" spans="1:7" x14ac:dyDescent="0.2">
      <c r="A131" s="17"/>
      <c r="B131" s="51" t="s">
        <v>127</v>
      </c>
      <c r="C131" s="8">
        <v>0</v>
      </c>
      <c r="D131" s="8"/>
      <c r="E131" s="8"/>
      <c r="F131" s="8"/>
      <c r="G131" s="8">
        <f t="shared" si="3"/>
        <v>0</v>
      </c>
    </row>
    <row r="132" spans="1:7" ht="33.75" x14ac:dyDescent="0.2">
      <c r="A132" s="17"/>
      <c r="B132" s="51" t="s">
        <v>122</v>
      </c>
      <c r="C132" s="8"/>
      <c r="D132" s="8"/>
      <c r="E132" s="8"/>
      <c r="F132" s="8"/>
      <c r="G132" s="8">
        <f t="shared" si="3"/>
        <v>0</v>
      </c>
    </row>
    <row r="133" spans="1:7" ht="33.75" x14ac:dyDescent="0.2">
      <c r="A133" s="17"/>
      <c r="B133" s="51" t="s">
        <v>121</v>
      </c>
      <c r="C133" s="8"/>
      <c r="D133" s="8"/>
      <c r="E133" s="8"/>
      <c r="F133" s="8"/>
      <c r="G133" s="8">
        <f t="shared" si="3"/>
        <v>0</v>
      </c>
    </row>
    <row r="134" spans="1:7" ht="45" x14ac:dyDescent="0.2">
      <c r="A134" s="17"/>
      <c r="B134" s="51" t="s">
        <v>136</v>
      </c>
      <c r="C134" s="8">
        <v>163556.72</v>
      </c>
      <c r="D134" s="8"/>
      <c r="E134" s="8"/>
      <c r="F134" s="8"/>
      <c r="G134" s="8">
        <f t="shared" si="3"/>
        <v>163556.72</v>
      </c>
    </row>
    <row r="135" spans="1:7" x14ac:dyDescent="0.2">
      <c r="A135" s="17"/>
      <c r="B135" s="51" t="s">
        <v>137</v>
      </c>
      <c r="C135" s="8"/>
      <c r="D135" s="8"/>
      <c r="E135" s="8"/>
      <c r="F135" s="8"/>
      <c r="G135" s="8"/>
    </row>
    <row r="136" spans="1:7" ht="12.75" thickBot="1" x14ac:dyDescent="0.25">
      <c r="A136" s="46"/>
      <c r="B136" s="54" t="s">
        <v>71</v>
      </c>
      <c r="C136" s="66">
        <f>SUM(C54:C134)</f>
        <v>5035294.13</v>
      </c>
      <c r="D136" s="66">
        <f>SUM(D54:D134)</f>
        <v>0</v>
      </c>
      <c r="E136" s="66">
        <f>SUM(E54:E134)</f>
        <v>0</v>
      </c>
      <c r="F136" s="66">
        <f>SUM(F54:F134)</f>
        <v>0</v>
      </c>
      <c r="G136" s="66">
        <f>SUM(G54:G134)</f>
        <v>5035294.13</v>
      </c>
    </row>
    <row r="137" spans="1:7" ht="34.5" thickBot="1" x14ac:dyDescent="0.25">
      <c r="A137" s="26"/>
      <c r="B137" s="28" t="s">
        <v>131</v>
      </c>
      <c r="C137" s="27"/>
      <c r="D137" s="47"/>
      <c r="E137" s="47"/>
      <c r="F137" s="27"/>
      <c r="G137" s="27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FINANCIERO</cp:lastModifiedBy>
  <cp:lastPrinted>2024-02-29T23:06:43Z</cp:lastPrinted>
  <dcterms:created xsi:type="dcterms:W3CDTF">2018-09-06T17:50:41Z</dcterms:created>
  <dcterms:modified xsi:type="dcterms:W3CDTF">2024-02-29T23:06:50Z</dcterms:modified>
</cp:coreProperties>
</file>